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xl/tables/table7.xml" ContentType="application/vnd.openxmlformats-officedocument.spreadsheetml.table+xml"/>
  <Override PartName="/docProps/app.xml" ContentType="application/vnd.openxmlformats-officedocument.extended-properties+xml"/>
  <Override PartName="/xl/tables/table6.xml" ContentType="application/vnd.openxmlformats-officedocument.spreadsheetml.table+xml"/>
  <Override PartName="/xl/tables/table5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8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Backup_2025-01-09\Data (D)\01 งประมาณ\งบประมาณปี 69\ปี 2569 Excel Template ปี 69 (รายการเจ้าภาพใต้ชายแดน) ปรับปรุง 7 พ.ค. 68 - เปลี่ยนปี 70 แล้ว\"/>
    </mc:Choice>
  </mc:AlternateContent>
  <xr:revisionPtr revIDLastSave="0" documentId="13_ncr:1_{31513D85-0CB0-48DC-912B-B2D34D79C09E}" xr6:coauthVersionLast="47" xr6:coauthVersionMax="47" xr10:uidLastSave="{00000000-0000-0000-0000-000000000000}"/>
  <bookViews>
    <workbookView xWindow="28680" yWindow="1725" windowWidth="29040" windowHeight="15720" xr2:uid="{00000000-000D-0000-FFFF-FFFF00000000}"/>
  </bookViews>
  <sheets>
    <sheet name="การศึกษาชายแดนใต้" sheetId="1" r:id="rId1"/>
    <sheet name="จำนวนเด็ก" sheetId="3" r:id="rId2"/>
    <sheet name="ศึกษาชายแดนใต้" sheetId="4" state="hidden" r:id="rId3"/>
    <sheet name="ตย.การศึกษาชายแดนใต้" sheetId="6" r:id="rId4"/>
    <sheet name="ตย.จำนวนเด็ก" sheetId="7" r:id="rId5"/>
    <sheet name="DATA" sheetId="5" state="hidden" r:id="rId6"/>
  </sheets>
  <externalReferences>
    <externalReference r:id="rId7"/>
  </externalReferences>
  <definedNames>
    <definedName name="_Fill" localSheetId="1" hidden="1">#REF!</definedName>
    <definedName name="_Fill" localSheetId="4" hidden="1">#REF!</definedName>
    <definedName name="_Fill" hidden="1">#REF!</definedName>
    <definedName name="_Key1" localSheetId="1" hidden="1">'[1]220'!#REF!</definedName>
    <definedName name="_Key1" localSheetId="4" hidden="1">'[1]220'!#REF!</definedName>
    <definedName name="_Key1" hidden="1">'[1]220'!#REF!</definedName>
    <definedName name="_Key2" localSheetId="1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1" hidden="1">'[1]220'!#REF!</definedName>
    <definedName name="_Sort" localSheetId="4" hidden="1">'[1]220'!#REF!</definedName>
    <definedName name="_Sort" hidden="1">'[1]220'!#REF!</definedName>
    <definedName name="_xlnm.Print_Area" localSheetId="0">การศึกษาชายแดนใต้!$A$1:$F$36</definedName>
    <definedName name="_xlnm.Print_Area" localSheetId="3">ตย.การศึกษาชายแดนใต้!$A$1:$F$37</definedName>
    <definedName name="SAPBEXdnldView" hidden="1">"4RGDJEAQYTY078JQ6A61ERN7L"</definedName>
    <definedName name="SAPBEXsysID" hidden="1">"BWP"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4" i="6" l="1"/>
  <c r="B31" i="1" l="1"/>
  <c r="B31" i="6"/>
  <c r="B32" i="6" l="1"/>
  <c r="B32" i="1" l="1"/>
  <c r="B28" i="1" l="1"/>
  <c r="B28" i="6" l="1"/>
  <c r="B33" i="6" l="1"/>
  <c r="F33" i="6" s="1"/>
  <c r="F31" i="6"/>
  <c r="B30" i="6"/>
  <c r="F30" i="6" s="1"/>
  <c r="B29" i="6"/>
  <c r="F29" i="6" s="1"/>
  <c r="H16" i="7"/>
  <c r="E16" i="7"/>
  <c r="H15" i="7"/>
  <c r="E15" i="7"/>
  <c r="H14" i="7"/>
  <c r="E14" i="7"/>
  <c r="I14" i="7" s="1"/>
  <c r="H13" i="7"/>
  <c r="E13" i="7"/>
  <c r="H12" i="7"/>
  <c r="E12" i="7"/>
  <c r="H11" i="7"/>
  <c r="E11" i="7"/>
  <c r="H10" i="7"/>
  <c r="E10" i="7"/>
  <c r="H9" i="7"/>
  <c r="E9" i="7"/>
  <c r="H8" i="7"/>
  <c r="E8" i="7"/>
  <c r="H7" i="7"/>
  <c r="E7" i="7"/>
  <c r="G6" i="7"/>
  <c r="F6" i="7"/>
  <c r="D6" i="7"/>
  <c r="C6" i="7"/>
  <c r="B33" i="1"/>
  <c r="I10" i="7" l="1"/>
  <c r="I16" i="7"/>
  <c r="E6" i="7"/>
  <c r="H6" i="7"/>
  <c r="B19" i="6"/>
  <c r="B18" i="6"/>
  <c r="B17" i="6"/>
  <c r="B16" i="6"/>
  <c r="B24" i="6"/>
  <c r="B23" i="6"/>
  <c r="B22" i="6"/>
  <c r="B21" i="6"/>
  <c r="I7" i="7"/>
  <c r="I8" i="7"/>
  <c r="I9" i="7"/>
  <c r="I11" i="7"/>
  <c r="I12" i="7"/>
  <c r="I13" i="7"/>
  <c r="I15" i="7"/>
  <c r="I6" i="7" l="1"/>
  <c r="B30" i="1"/>
  <c r="B29" i="1"/>
  <c r="F29" i="1" s="1"/>
  <c r="H17" i="3" l="1"/>
  <c r="H16" i="3"/>
  <c r="H15" i="3"/>
  <c r="H14" i="3"/>
  <c r="H13" i="3"/>
  <c r="H12" i="3"/>
  <c r="H11" i="3"/>
  <c r="H10" i="3"/>
  <c r="H9" i="3"/>
  <c r="H8" i="3"/>
  <c r="G7" i="3"/>
  <c r="F7" i="3"/>
  <c r="E17" i="3"/>
  <c r="E16" i="3"/>
  <c r="E15" i="3"/>
  <c r="E14" i="3"/>
  <c r="E13" i="3"/>
  <c r="E12" i="3"/>
  <c r="E11" i="3"/>
  <c r="E10" i="3"/>
  <c r="E9" i="3"/>
  <c r="E8" i="3"/>
  <c r="D7" i="3"/>
  <c r="C7" i="3"/>
  <c r="I13" i="3" l="1"/>
  <c r="I9" i="3"/>
  <c r="I15" i="3"/>
  <c r="I16" i="3"/>
  <c r="F24" i="6"/>
  <c r="F23" i="6"/>
  <c r="F22" i="6"/>
  <c r="F18" i="6"/>
  <c r="F17" i="6"/>
  <c r="F19" i="6"/>
  <c r="F28" i="6"/>
  <c r="F27" i="6" s="1"/>
  <c r="I11" i="3"/>
  <c r="H7" i="3"/>
  <c r="I17" i="3"/>
  <c r="I10" i="3"/>
  <c r="I14" i="3"/>
  <c r="B24" i="1"/>
  <c r="F24" i="1" s="1"/>
  <c r="B23" i="1"/>
  <c r="F23" i="1" s="1"/>
  <c r="B21" i="1"/>
  <c r="B22" i="1"/>
  <c r="F22" i="1" s="1"/>
  <c r="I8" i="3"/>
  <c r="I12" i="3"/>
  <c r="F28" i="1"/>
  <c r="B16" i="1"/>
  <c r="B19" i="1"/>
  <c r="F19" i="1" s="1"/>
  <c r="B18" i="1"/>
  <c r="F18" i="1" s="1"/>
  <c r="B17" i="1"/>
  <c r="F17" i="1" s="1"/>
  <c r="E7" i="3"/>
  <c r="F30" i="1"/>
  <c r="F31" i="1"/>
  <c r="F33" i="1"/>
  <c r="I7" i="3" l="1"/>
  <c r="F21" i="6"/>
  <c r="F20" i="6" s="1"/>
  <c r="B20" i="6"/>
  <c r="B26" i="6" s="1"/>
  <c r="F32" i="6"/>
  <c r="B15" i="6"/>
  <c r="F16" i="6"/>
  <c r="F15" i="6" s="1"/>
  <c r="F32" i="1"/>
  <c r="B20" i="1"/>
  <c r="B26" i="1" s="1"/>
  <c r="F21" i="1"/>
  <c r="F20" i="1" s="1"/>
  <c r="B15" i="1"/>
  <c r="F16" i="1"/>
  <c r="F15" i="1" s="1"/>
  <c r="F27" i="1"/>
  <c r="B25" i="1" l="1"/>
  <c r="F26" i="1"/>
  <c r="F25" i="1" s="1"/>
  <c r="F14" i="1"/>
  <c r="F26" i="6"/>
  <c r="F25" i="6" s="1"/>
  <c r="B25" i="6"/>
  <c r="F34" i="1" l="1"/>
  <c r="F14" i="6"/>
  <c r="F34" i="6" s="1"/>
</calcChain>
</file>

<file path=xl/sharedStrings.xml><?xml version="1.0" encoding="utf-8"?>
<sst xmlns="http://schemas.openxmlformats.org/spreadsheetml/2006/main" count="313" uniqueCount="160">
  <si>
    <t>เทศบาลนครยะลา</t>
  </si>
  <si>
    <t>(เฉพาะพื้นที่ 5 จังหวัดชายแดนภาคใต้ (ยะลา ปัตตานี นราธิวาส สตูล และสงขลา))</t>
  </si>
  <si>
    <t>เงินอุดหนุนทั่วไป</t>
  </si>
  <si>
    <t xml:space="preserve">รายการ  เงินอุดหนุนการจัดการศึกษาขององค์กรปกครองส่วนท้องถิ่นในพื้นที่จังหวัดชายแดนภาคใต้ (ค่าใช้จ่ายในการจัดกิจกรรม)
</t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</si>
  <si>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2.1 เพื่อให้นักเรียนได้รับความรู้ทั้งสายสามัญและด้านศาสนาอย่างถูกต้องและมีมาตรฐาน นักเรียนไทยมุสลิม และไทยพุทธจะได้รับการพัฒนาความคิด จิตสำนึก และทัศนคติที่สามารถอยู่ร่วมกันในสังคมได้อย่างสันติสุขและมีความสมานฉันท์
 2.2 เพื่อให้เกิดความร่วมมือระหว่างสถานศึกษากับชุมชนในการร่วมกันให้ความรู้ทางด้านศาสนาแก่นักเรียน และเยาวชนในพื้นที่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</si>
  <si>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สถานศึกษาในสังกัดองค์กรปกครองส่วนท้องถิ่นที่จัดการศึกษาในพื้นที่จังหวัดชายแดนภาคใต้ จำนวน ....6...... แห่ง 
นักเรียนจำนวน ....1,717...... คน
</t>
    </r>
  </si>
  <si>
    <r>
      <t xml:space="preserve">4. หลักเกณฑ์การจัดสรร
</t>
    </r>
    <r>
      <rPr>
        <sz val="16"/>
        <color theme="1"/>
        <rFont val="TH SarabunPSK"/>
        <family val="2"/>
      </rPr>
      <t>จัดสรรอัตราตามระเบียบ ดังนี้</t>
    </r>
    <r>
      <rPr>
        <b/>
        <sz val="16"/>
        <color theme="1"/>
        <rFont val="TH SarabunPSK"/>
        <family val="2"/>
      </rPr>
      <t xml:space="preserve">
 </t>
    </r>
    <r>
      <rPr>
        <sz val="16"/>
        <color theme="1"/>
        <rFont val="TH SarabunPSK"/>
        <family val="2"/>
      </rPr>
      <t>4.1 ระเบียบกระทรวงการคลัง ว่าด้วยการเบิกจ่ายค่าใช้จ่ายในการบริหารงานของส่วนราชการ พ.ศ. 2553
 4.2 ระเบียบกระทรวงการคลังว่าด้วยค่าใช้จ่ายในการฝึกอบรมของส่วนราชการ พ.ศ. 2545</t>
    </r>
    <r>
      <rPr>
        <b/>
        <sz val="16"/>
        <color theme="1"/>
        <rFont val="TH SarabunPSK"/>
        <family val="2"/>
      </rPr>
      <t xml:space="preserve">
</t>
    </r>
    <r>
      <rPr>
        <sz val="16"/>
        <color theme="1"/>
        <rFont val="TH SarabunPSK"/>
        <family val="2"/>
      </rPr>
      <t xml:space="preserve"> 4.3 อัตราต่อหน่วย จัดสรรให้ในอัตราตามขนาดของโรงเรียน ดังนี้
         โรงเรียนที่มีจำนวนนักเรียน 1 - 40 คน อัตรา 36 บาท/คน/วัน
         โรงเรียนที่มีจำนวนนักเรียน 41 - 100 คน อัตรา 27 บาท/คน/วัน
         โรงเรียนที่มีจำนวนนักเรียน 101 - 120 คน อัตรา 24 บาท/คน/วัน
         โรงเรียนที่มีนักเรียนตั้งแต่ 121 คนขึ้นไป อัตรา 22 บาท/คน/วัน</t>
    </r>
  </si>
  <si>
    <t>(1)</t>
  </si>
  <si>
    <t>(2)</t>
  </si>
  <si>
    <t>(3)</t>
  </si>
  <si>
    <t>(4)=(1)x(2)x(3)</t>
  </si>
  <si>
    <t>รายการ</t>
  </si>
  <si>
    <t>เป้าหมาย</t>
  </si>
  <si>
    <t>จำนวน
(วัน)</t>
  </si>
  <si>
    <t>อัตราต่อหน่วย</t>
  </si>
  <si>
    <t>งบประมาณ</t>
  </si>
  <si>
    <t>จำนวน</t>
  </si>
  <si>
    <t>หน่วยนับ</t>
  </si>
  <si>
    <t>1. ค่าอาหารกลางวัน</t>
  </si>
  <si>
    <t xml:space="preserve"> 1.1 หลักสูตรตาดีกา วันเสาร์ - อาทิตย์ </t>
  </si>
  <si>
    <t>คน</t>
  </si>
  <si>
    <t>สถานศึกษาขนาด 1-40 คน</t>
  </si>
  <si>
    <t>สถานศึกษาขนาด 41-100 คน</t>
  </si>
  <si>
    <t>สถานศึกษาขนาด 101-120 คน</t>
  </si>
  <si>
    <t>สถานศึกษาขนาด 121 คนขึ้นไป</t>
  </si>
  <si>
    <t xml:space="preserve"> 1.2 หลักสูตรผสมผสาน ม.1 - ม.6 </t>
  </si>
  <si>
    <t xml:space="preserve">2. ค่าวัสดุรายหัว/แบบเรียน </t>
  </si>
  <si>
    <r>
      <t xml:space="preserve"> - ค่าวัสดุรายหัว/แบบเรียน 
</t>
    </r>
    <r>
      <rPr>
        <sz val="12"/>
        <rFont val="TH SarabunPSK"/>
        <family val="2"/>
      </rPr>
      <t xml:space="preserve">(หมายเหตุ : เป้าหมายของค่าวัสดุรายหัว/แบบเรียน 
ต้องเท่ากับเป้าหมายของหลักสูตรผสมผสาน ม.1 - ม.6)   </t>
    </r>
  </si>
  <si>
    <t xml:space="preserve">3. ค่าใช้จ่ายในการพัฒนา/ปรับปรุงหลักสูตร 
และสื่อการเรียนการสอนฯ </t>
  </si>
  <si>
    <t xml:space="preserve"> - วิชาอิสลามศึกษาและวิชาพุทธศาสนา
 ในหลักสูตรการศึกษาขั้นพื้นฐาน</t>
  </si>
  <si>
    <t>ร.ร.</t>
  </si>
  <si>
    <t xml:space="preserve"> - วิชาอิสลามศึกษา (มุตะวัซซีเฎาะห์)</t>
  </si>
  <si>
    <t xml:space="preserve"> - วิชาอิสลามศึกษา (ซานาวียะห์)</t>
  </si>
  <si>
    <t>4. ค่าใช้จ่ายในการจัดกิจกรรมส่งเสริม
    พุทธศาสนา</t>
  </si>
  <si>
    <t>5. ค่าวัสดุส่งเสริมการเรียนรู้</t>
  </si>
  <si>
    <t>6. ค่าใช้จ่ายในการประชุมคณะทำงานฯ 
    (เฉพาะเจ้าภาพ)</t>
  </si>
  <si>
    <t>อปท.</t>
  </si>
  <si>
    <t>รวมทั้งสิ้น</t>
  </si>
  <si>
    <r>
      <t xml:space="preserve">5. ลักษณะการใช้งบประมาณ 
</t>
    </r>
    <r>
      <rPr>
        <sz val="16"/>
        <color theme="1"/>
        <rFont val="TH SarabunPSK"/>
        <family val="2"/>
      </rPr>
      <t xml:space="preserve">ค่าใช้จ่าย เป็นลักษณะค่าตอบแทน ใช้สอย และวัสดุ เพื่อเป็นค่าใช้จ่ายในการอบรมหลักสูตรวิชาอิสลามศึกษา วิชาพุทธศาสนา 
และหลักสูตรผสมผสาน ที่เปิดเรียนในวันเสาร์ อาทิตย์
</t>
    </r>
  </si>
  <si>
    <r>
      <rPr>
        <b/>
        <sz val="16"/>
        <color theme="1"/>
        <rFont val="TH SarabunPSK"/>
        <family val="2"/>
      </rPr>
      <t xml:space="preserve">หมายเหตุ </t>
    </r>
    <r>
      <rPr>
        <sz val="16"/>
        <color theme="1"/>
        <rFont val="TH SarabunPSK"/>
        <family val="2"/>
      </rPr>
      <t xml:space="preserve">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</si>
  <si>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เงินอุดหนุนสำหรับการจัดการศึกษาขององค์กรปกครองส่วนท้องถิ่นในพื้นที่ชายแดนภาคใต้</t>
  </si>
  <si>
    <t>ค่าอาหารกลางวันตาดีกา-ปริยัติธรรม-ผสมผสานฯ</t>
  </si>
  <si>
    <t>กรุณาเลือกเทศบาล</t>
  </si>
  <si>
    <t>ลำดับ</t>
  </si>
  <si>
    <t>โรงเรียน</t>
  </si>
  <si>
    <t>จำนวนนักเรียน</t>
  </si>
  <si>
    <t>รวมจำนวน
นักเรียนทั้งสิ้น</t>
  </si>
  <si>
    <t>หลักสูตรฟัรฎูอีน 
(ตาดีกา)</t>
  </si>
  <si>
    <t>หลักสูตร
พระปริยัติธรรม</t>
  </si>
  <si>
    <t>รวมจำนวนนักเรียน</t>
  </si>
  <si>
    <t>(อิสลามศึกษาตอนกลาง
/มุตะวัซซีเฎาะห์ (ม.1 - 3)</t>
  </si>
  <si>
    <t>กรุณาเลือกโรงเรียน</t>
  </si>
  <si>
    <t>เทศบาล</t>
  </si>
  <si>
    <t>เทศบาลตำบลคลองขุด</t>
  </si>
  <si>
    <t>เทศบาลเมืองตะลุบัน</t>
  </si>
  <si>
    <t>เทศบาลเมืองนราธิวาส</t>
  </si>
  <si>
    <t>เทศบาลเมืองเบตง</t>
  </si>
  <si>
    <t>เทศบาลเมืองปัตตานี</t>
  </si>
  <si>
    <t>เทศบาลเมืองสตูล</t>
  </si>
  <si>
    <t>เทศบาลเมืองสุไหงโก - ลก</t>
  </si>
  <si>
    <t>องค์การบริหารส่วนจังหวัดปัตตานี</t>
  </si>
  <si>
    <t>องค์การบริหารส่วนจังหวัดยะลา</t>
  </si>
  <si>
    <t>องค์การบริหารส่วนจังหวัดสตูล</t>
  </si>
  <si>
    <t>เทศบาลตำบลปริก</t>
  </si>
  <si>
    <t>เทศบาลตำบลพะตง</t>
  </si>
  <si>
    <t>เทศบาลนครสงขลา</t>
  </si>
  <si>
    <t>เทศบาลนครหาดใหญ่</t>
  </si>
  <si>
    <t>เทศบาลเมืองสะเดา</t>
  </si>
  <si>
    <t>องค์การบริหารส่วนจังหวัดสงขลา</t>
  </si>
  <si>
    <t>รร.เทศบาล 1 (บ้านท่าจีน)</t>
  </si>
  <si>
    <t>รร.เทศบาล 1 บ้านสะเตง</t>
  </si>
  <si>
    <t>รร.เทศบาล 1 บ้านตะลุบัน</t>
  </si>
  <si>
    <t>รร.เทศบาล 1 ถนนภูผาภักดี</t>
  </si>
  <si>
    <t>รร.เทศบาล 1 บ้านกาแป๊ะ</t>
  </si>
  <si>
    <t>รร.เทศบาล 1 บ้านจะบังติกอ</t>
  </si>
  <si>
    <t>รร.เทศบาล 1 วัดสตูลสันตยาราม</t>
  </si>
  <si>
    <t>รร.เทศบาล 1 ราษฎรบำรุง</t>
  </si>
  <si>
    <t>รร.บ้านเขาตูม</t>
  </si>
  <si>
    <t>รร.ลำพะยาประชานุเคราะห์</t>
  </si>
  <si>
    <t>รร.นิคมพัฒนาผัง 6</t>
  </si>
  <si>
    <t>รร.เทศบาลตำบลปริก</t>
  </si>
  <si>
    <t>รร.เทศบาล 1 ชุมชนบ้านอุดมทอง</t>
  </si>
  <si>
    <t>รร.เทศบาล 1 ถนนนครนอก</t>
  </si>
  <si>
    <t>รร.เทศบาล 1 เอ็งเสียงสามัคคี</t>
  </si>
  <si>
    <t>รร.เทศบาล 1 บ้านสะเดา</t>
  </si>
  <si>
    <t>รร.เกาะแต้วพิทยาสรรค์</t>
  </si>
  <si>
    <t>รร.เทศบาล 2 บ้านมลายูบางกอก</t>
  </si>
  <si>
    <t>รร.เทศบาล 2 บ้านปากน้ำ (พิธานอุทิศ)</t>
  </si>
  <si>
    <t>รร.เทศบาล 2 บ้านบาเละฮิเล</t>
  </si>
  <si>
    <t>รร.เทศบาล 2 บ้านกาแป๊ะกอตอ</t>
  </si>
  <si>
    <t>รร.เทศบาล 2 วัดตานีนรสโมสร</t>
  </si>
  <si>
    <t>รร.เทศบาล 2 วัดชนาธิปเฉลิม</t>
  </si>
  <si>
    <t>รร.เทศบาล 2 บ้านตันหยงมะลิ</t>
  </si>
  <si>
    <t>รร.บ้านตะบิงตีงิ</t>
  </si>
  <si>
    <t>รร.เทศบาล 2 อ่อนอุทิศ</t>
  </si>
  <si>
    <t>รร.เทศบาล 2 บ้านหาดใหญ่</t>
  </si>
  <si>
    <t>รร.เทศบาล 2 บ้านสะเดา</t>
  </si>
  <si>
    <t>รร.อบจ.สงขลาพิทยานุสรณ์</t>
  </si>
  <si>
    <t>รร.เทศบาล 3 วัดพุทธภูมิ</t>
  </si>
  <si>
    <t>รร.เทศบาล 3 บ้านปาตาตีมอ</t>
  </si>
  <si>
    <t>รร.เทศบาล 3 บ้านยะกัง</t>
  </si>
  <si>
    <t>รร.เทศบาล 3 บ้านกุนุงจนอง</t>
  </si>
  <si>
    <t>รร.เทศบาล 3 บ้านปากน้ำ</t>
  </si>
  <si>
    <t>รร.เทศบาล 3 บ้านหัวทาง</t>
  </si>
  <si>
    <t>รร.เทศบาล 3 วิมุกตายนวิทยา</t>
  </si>
  <si>
    <t>รร.เทศบาล 3 วัดศาลาหัวยาง</t>
  </si>
  <si>
    <t>รร.เทศบาล 3 โศภณพิทยาคุณานุสรณ์</t>
  </si>
  <si>
    <t>รร.เทศบาล 3 ชุมชนหมู่บ้านตัวอย่าง</t>
  </si>
  <si>
    <t>รร.เทศบาล 4 ธนวิถี</t>
  </si>
  <si>
    <t>รร.เทศบาล 4 บ้านอุเมะ</t>
  </si>
  <si>
    <t>รร.เทศบาล 4 บ้านกำปงตาโก๊ะ</t>
  </si>
  <si>
    <t>รร.เทศบาล 4 บ้านกาแป๊ะฮูลู</t>
  </si>
  <si>
    <t>รร.เทศบาล 4 วัดนพวงศาราม</t>
  </si>
  <si>
    <t>รร.เทศบาล 4 บ้านศาลากันตง</t>
  </si>
  <si>
    <t>รร.เทศบาล 4 บ้านทรายทอง</t>
  </si>
  <si>
    <t>รร.เทศบาล 4 บ้านแหลมทราย</t>
  </si>
  <si>
    <t>รร.เทศบาล 4 วัดคลองเรียน</t>
  </si>
  <si>
    <t>รร.เทศบาล 5 บ้านตลาดเก่า</t>
  </si>
  <si>
    <t>รร.เทศบาล 5 บ้านกาหยี</t>
  </si>
  <si>
    <t>รร.เทศบาล 5 วัดประชาภิรมย์</t>
  </si>
  <si>
    <t>รร.เทศบาล 5 ประชาสันติ์</t>
  </si>
  <si>
    <t>รร.เทศบาล 5 เทศบาลเมืองปัตตานี</t>
  </si>
  <si>
    <t>รร.เทศบาล 5 วัดหัวป้อมนอก</t>
  </si>
  <si>
    <t>รร.เทศบาล 5 วัดหาดใหญ่</t>
  </si>
  <si>
    <t>รร.เทศบาล 6 วัดเมืองยะลา</t>
  </si>
  <si>
    <t>รร.เทศบาล 6 บ้านบางตาหยาด</t>
  </si>
  <si>
    <t>รร.เทศบาล 6 ถนนโคกเคียน</t>
  </si>
  <si>
    <t>รร.เทศบาล 6 (อนุบาลในฝัน)</t>
  </si>
  <si>
    <t>เทศบาลเมืองสุไหงโก_ลก</t>
  </si>
  <si>
    <t>ผลการเบิกจ่ายงบประมาณปี พ.ศ. 2563-2565 (3ปี)</t>
  </si>
  <si>
    <t>เงินอุดหนุนการจัดการศึกษาขององค์กรปกครองส่วนท้องถิ่นในพื้นที่จังหวัดชายแดนใต้ (ค่าใช่จ่ายในการจัดกิจกรรม)</t>
  </si>
  <si>
    <t>งบประมาณปี</t>
  </si>
  <si>
    <t>งบประมาณที่ได้รับการจัดสรร</t>
  </si>
  <si>
    <t>ผลการเบิกจ่าย</t>
  </si>
  <si>
    <t>หมายเหตุ</t>
  </si>
  <si>
    <t>2566 (ตค.-พย.65)</t>
  </si>
  <si>
    <t xml:space="preserve"> </t>
  </si>
  <si>
    <t>วิชาอิสลามศึกษาและวิชาพุทธศาสนา
 ในหลักสูตรการศึกษาขั้นพื้นฐาน</t>
  </si>
  <si>
    <t>ค่าใช้จ่ายในการจัดกิจกรรมส่งเสริม
    พุทธศาสนา</t>
  </si>
  <si>
    <t>มีหลักสูตร</t>
  </si>
  <si>
    <t>ไม่มีหลักสูตร</t>
  </si>
  <si>
    <t>โปรดเลือก</t>
  </si>
  <si>
    <t>อิสลามศึกษาตอนปลาย/
ซานาวียะห์  (ม.4 - 6)</t>
  </si>
  <si>
    <t>มีกิจกรรม</t>
  </si>
  <si>
    <t>ไม่มีกิจกรรม</t>
  </si>
  <si>
    <t>(อิสลามศึกษาตอนกลาง/
มุตะวัซซีเฎาะห์ (ม.1 - 3)</t>
  </si>
  <si>
    <t>หน่วยรับงบประมาณ : ……………………</t>
  </si>
  <si>
    <t>หน่วยรับงบประมาณ : เทศบาลนครยะลา</t>
  </si>
  <si>
    <t>กรุณาเลือกหน่วยงาน</t>
  </si>
  <si>
    <r>
      <rPr>
        <b/>
        <sz val="16"/>
        <color theme="1"/>
        <rFont val="TH SarabunPSK"/>
        <family val="2"/>
      </rPr>
      <t>6. ข้อมูลประกอบการพิจารณา</t>
    </r>
    <r>
      <rPr>
        <sz val="16"/>
        <color theme="1"/>
        <rFont val="TH SarabunPSK"/>
        <family val="2"/>
      </rPr>
      <t xml:space="preserve"> 
 6.1 บัญชีรายชื่อโรงเรียนในสังกัดองค์กรปครองส่วนท้องถิ่นในพื้นที่จังหวัดชายแดนภาคใต้ที่ขอรับการสนับสนุนงบประมาณ </t>
    </r>
    <r>
      <rPr>
        <b/>
        <sz val="16"/>
        <color theme="1"/>
        <rFont val="TH SarabunPSK"/>
        <family val="2"/>
      </rPr>
      <t xml:space="preserve">(แบบฟอร์มภาคใต้ 1)
</t>
    </r>
    <r>
      <rPr>
        <sz val="16"/>
        <color theme="1"/>
        <rFont val="TH SarabunPSK"/>
        <family val="2"/>
      </rPr>
      <t xml:space="preserve"> 6.2 รายละเอียดหลักสูตรที่จัดการเรียนการสอน และรายละเอียดค่าใช้จ่ายทุกรายการ
 6.3 กรณีเป็นหน่วยงานเจ้าภาพในการจัดประชุมคณะทำงาน (อปท.) ให้แสดงหลักฐานประกอบ
 6.4 ผลการเบิกจ่ายปีงบประมาณ พ.ศ. 2563 - พ.ศ. 2565 ขอข้อมูลเต็มปี และปีงบประมาณ พ.ศ. 2566 ขอข้อมูล 2 เดือน (เดือน ต.ค. - พ.ย. 65) 7.1 ผลการเบิกจ่ายปีงบประมาณ พ.ศ. 2563 - 2565 ขอข้อมูลเต็มปี 
      7.1.1 ผลการเบิกจ่ายปีงบประมาณ พ.ศ. 2563 = ... บาท
      7.1.2 ผลการเบิกจ่ายปีงบประมาณ พ.ศ. 2564 = ... บาท 
 7.3 ผลการเบิกจ่ายปีงบประมาณ พ.ศ. 2566 ขอข้อมูล 2 เดือน (เดือน ต.ค. - พ.ย. 65) = - บาท</t>
    </r>
  </si>
  <si>
    <t>หลักสูตรชั้นประถมศึกษา</t>
  </si>
  <si>
    <t>หลักสูตรชั้นมัธยมศึกษา</t>
  </si>
  <si>
    <r>
      <rPr>
        <b/>
        <sz val="16"/>
        <color theme="1"/>
        <rFont val="TH Sarabun New"/>
        <family val="2"/>
      </rPr>
      <t>1. หลักการและเหตุผล</t>
    </r>
    <r>
      <rPr>
        <sz val="16"/>
        <color theme="1"/>
        <rFont val="TH Sarabun New"/>
        <family val="2"/>
      </rPr>
      <t xml:space="preserve">
         กระทรวงมหาดไทยมีนโยบายให้กรมส่งเสริมการปกครองท้องถิ่นปรับการจัดการเรียนการสอนโรงเรียนสังกัดองค์กรปกครองส่วนท้องถิ่นในพื้นที่จังหวัดชายแดนภาคใต้ (ยะลา ปัตตานี นราธิวาส สตูล และสงขลา) เพื่อเป็นแนวทางที่จะทำให้นักเรียนไทยมุสลิมในจังหวัดชายแดนภาคใต้ได้มีโอกาสรับบริการทางการศึกษาจากภาครัฐได้อย่างครบถ้วนยิ่งขึ้น รวมทั้งได้รับความสะดวกในเรื่องการ
ใช้อาคารสถานที่ อุปกรณ์การเรียนการสอน และสวัสดิการต่าง ๆ และเพื่อมิให้เกิดความแตกต่างระหว่างนักเรียนไทยพุทธและนักเรียนไทยมุสลิม จึงได้มีการปรับเพิ่มชั่วโมงการเรียนการสอนวิชาพุทธศาสนา และจัดการเรียนการสอนหลักสูตรพระปริยัติธรรมให้แก่นักเรียนไทยพุทธด้วย โดยได้เริ่มดำเนินการปรับการจัดการเรียนการสอน ในปีงบประมาณ 2549 ตั้งแต่ภาคเรียนที่ 2 ปีการศึกษา 2548 ต่อเนื่องมาจนถึงปัจจุบัน โดยได้ดำเนินการปรับรูปแบบการจัดการศึกษา ดังนี้
  (1) ปรับหลักสูตรการศึกษาขั้นพื้นฐานตั้งแต่ระดับชั้นประถมศึกษา และมัธยมศึกษา โดยเพิ่มชั่วโมงการเรียนการสอนในส่วนวิชาสังคมศึกษา ศาสนาและวัฒนธรรม จาก 2 ชั่วโมง/สัปดาห์ เป็น 3 ชั่วโมง/สัปดาห์ โดยนักเรียนไทยมุสลิมเรียนวิชาอิสลามศึกษา นักเรียนไทยพุทธเรียนวิชาพุทธศาสนา  
  (2) ส่งเสริมสนับสนุนและอำนวยความสะดวกในการจัดการเรียนการสอนหลักสูตรฟัรฎูอีน (หลักสูตรตาดีกา) เทียบเท่าหลักสูตรอิสลามศึกษาตอนต้น และหลักสูตรพระปริยัติธรรม โดยใช้สถานที่ของ องค์กรปกครองส่วนท้องถิ่นจัดการเรียนการสอน
ระดับชั้น ป.1 - 6 
  (3) จัดการเรียนการสอนระดับชั้นมัธยมศึกษา (รูปแบบผสมผสาน) โดยให้มีการเรียนการสอนควบคู่ 2 หลักสูตร คือหลักสูตรการศึกษาขั้นพื้นฐาน และหลักสูตรอิสลามศึกษา (อิสลามศึกษาตอนกลาง/มุตะวัซซีเฎาะห์ (ม.1 - 3) และอิสลามศึกษาตอนปลาย
/ซานาวียะห์  (ม.4 - 6)</t>
    </r>
  </si>
  <si>
    <r>
      <rPr>
        <b/>
        <sz val="16"/>
        <color theme="1"/>
        <rFont val="TH Sarabun New"/>
        <family val="2"/>
      </rPr>
      <t>2. วัตถุประสงค์</t>
    </r>
    <r>
      <rPr>
        <sz val="16"/>
        <color theme="1"/>
        <rFont val="TH Sarabun New"/>
        <family val="2"/>
      </rPr>
      <t xml:space="preserve">
 2.1 เพื่อให้นักเรียนได้รับความรู้ทั้งสายสามัญและด้านศาสนาอย่างถูกต้องและมีมาตรฐาน นักเรียนไทยมุสลิม และไทยพุทธจะได้รับการพัฒนาความคิด จิตสำนึก และทัศนคติที่สามารถอยู่ร่วมกันในสังคมได้อย่างสันติสุขและมีความสมานฉันท์
 2.2 เพื่อให้เกิดความร่วมมือระหว่างสถานศึกษากับชุมชนในการร่วมกันให้ความรู้ทางด้านศาสนาแก่นักเรียน และเยาวชนในพื้นที่</t>
    </r>
  </si>
  <si>
    <r>
      <rPr>
        <b/>
        <sz val="16"/>
        <color theme="1"/>
        <rFont val="TH Sarabun New"/>
        <family val="2"/>
      </rPr>
      <t xml:space="preserve">3. เป้าหมาย </t>
    </r>
    <r>
      <rPr>
        <sz val="16"/>
        <color theme="1"/>
        <rFont val="TH Sarabun New"/>
        <family val="2"/>
      </rPr>
      <t xml:space="preserve">
สถานศึกษาในสังกัดองค์กรปกครองส่วนท้องถิ่นที่จัดการศึกษาในพื้นที่จังหวัดชายแดนภาคใต้ จำนวน ....6...... แห่ง 
นักเรียนจำนวน ....1,717...... คน
</t>
    </r>
  </si>
  <si>
    <r>
      <t xml:space="preserve">4. หลักเกณฑ์การจัดสรร
</t>
    </r>
    <r>
      <rPr>
        <sz val="16"/>
        <color theme="1"/>
        <rFont val="TH Sarabun New"/>
        <family val="2"/>
      </rPr>
      <t>จัดสรรอัตราตามระเบียบ ดังนี้</t>
    </r>
    <r>
      <rPr>
        <b/>
        <sz val="16"/>
        <color theme="1"/>
        <rFont val="TH Sarabun New"/>
        <family val="2"/>
      </rPr>
      <t xml:space="preserve">
 </t>
    </r>
    <r>
      <rPr>
        <sz val="16"/>
        <color theme="1"/>
        <rFont val="TH Sarabun New"/>
        <family val="2"/>
      </rPr>
      <t>4.1 ระเบียบกระทรวงการคลัง ว่าด้วยการเบิกจ่ายค่าใช้จ่ายในการบริหารงานของส่วนราชการ พ.ศ. 2553
 4.2 ระเบียบกระทรวงการคลังว่าด้วยค่าใช้จ่ายในการฝึกอบรมของส่วนราชการ พ.ศ. 2545</t>
    </r>
    <r>
      <rPr>
        <b/>
        <sz val="16"/>
        <color theme="1"/>
        <rFont val="TH Sarabun New"/>
        <family val="2"/>
      </rPr>
      <t xml:space="preserve">
</t>
    </r>
    <r>
      <rPr>
        <sz val="16"/>
        <color theme="1"/>
        <rFont val="TH Sarabun New"/>
        <family val="2"/>
      </rPr>
      <t xml:space="preserve"> 4.3 อัตราต่อหน่วย จัดสรรให้ในอัตราตามขนาดของโรงเรียน ดังนี้
         โรงเรียนที่มีจำนวนนักเรียน 1 - 40 คน อัตรา 36 บาท/คน/วัน
         โรงเรียนที่มีจำนวนนักเรียน 41 - 100 คน อัตรา 27 บาท/คน/วัน
         โรงเรียนที่มีจำนวนนักเรียน 101 - 120 คน อัตรา 24 บาท/คน/วัน
         โรงเรียนที่มีนักเรียนตั้งแต่ 121 คนขึ้นไป อัตรา 22 บาท/คน/วัน</t>
    </r>
  </si>
  <si>
    <r>
      <t xml:space="preserve"> - ค่าวัสดุรายหัว/แบบเรียน 
</t>
    </r>
    <r>
      <rPr>
        <sz val="12"/>
        <rFont val="TH Sarabun New"/>
        <family val="2"/>
      </rPr>
      <t xml:space="preserve">(หมายเหตุ : เป้าหมายของค่าวัสดุรายหัว/แบบเรียน 
ต้องเท่ากับเป้าหมายของหลักสูตรผสมผสาน ม.1 - ม.6)   </t>
    </r>
  </si>
  <si>
    <r>
      <t xml:space="preserve">5. ลักษณะการใช้งบประมาณ 
</t>
    </r>
    <r>
      <rPr>
        <sz val="16"/>
        <color theme="1"/>
        <rFont val="TH Sarabun New"/>
        <family val="2"/>
      </rPr>
      <t xml:space="preserve">ค่าใช้จ่าย เป็นลักษณะค่าตอบแทน ใช้สอย และวัสดุ เพื่อเป็นค่าใช้จ่ายในการอบรมหลักสูตรวิชาอิสลามศึกษา วิชาพุทธศาสนา 
และหลักสูตรผสมผสาน ที่เปิดเรียนในวันเสาร์ อาทิตย์
</t>
    </r>
  </si>
  <si>
    <r>
      <rPr>
        <b/>
        <sz val="16"/>
        <color theme="1"/>
        <rFont val="TH Sarabun New"/>
        <family val="2"/>
      </rPr>
      <t>6. ข้อมูลประกอบการพิจารณา</t>
    </r>
    <r>
      <rPr>
        <sz val="16"/>
        <color theme="1"/>
        <rFont val="TH Sarabun New"/>
        <family val="2"/>
      </rPr>
      <t xml:space="preserve"> 
 6.1 บัญชีรายชื่อโรงเรียนในสังกัดองค์กรปครองส่วนท้องถิ่นในพื้นที่จังหวัดชายแดนภาคใต้ที่ขอรับการสนับสนุนงบประมาณ </t>
    </r>
    <r>
      <rPr>
        <b/>
        <sz val="16"/>
        <color theme="1"/>
        <rFont val="TH Sarabun New"/>
        <family val="2"/>
      </rPr>
      <t xml:space="preserve">(แบบฟอร์มภาคใต้ 1)
</t>
    </r>
    <r>
      <rPr>
        <sz val="16"/>
        <color theme="1"/>
        <rFont val="TH Sarabun New"/>
        <family val="2"/>
      </rPr>
      <t xml:space="preserve"> 6.2 รายละเอียดหลักสูตรที่จัดการเรียนการสอน และรายละเอียดค่าใช้จ่ายทุกรายการ
 6.3 กรณีเป็นหน่วยงานเจ้าภาพในการจัดประชุมคณะทำงาน (อปท.) ให้แสดงหลักฐานประกอบ
</t>
    </r>
  </si>
  <si>
    <r>
      <rPr>
        <b/>
        <sz val="14"/>
        <color theme="1"/>
        <rFont val="TH SarabunPSK"/>
        <family val="2"/>
      </rPr>
      <t>1. หลักการและเหตุผล</t>
    </r>
    <r>
      <rPr>
        <sz val="14"/>
        <color theme="1"/>
        <rFont val="TH SarabunPSK"/>
        <family val="2"/>
      </rPr>
      <t xml:space="preserve">
         กระทรวงมหาดไทยมีนโยบายให้กรมส่งเสริมการปกครองท้องถิ่นปรับการจัดการเรียนการสอนโรงเรียนสังกัดองค์กรปกครองส่วนท้องถิ่นในพื้นที่จังหวัดชายแดนภาคใต้ (ยะลา ปัตตานี นราธิวาส สตูล และสงขลา) เพื่อเป็นแนวทางที่จะทำให้นักเรียนไทยมุสลิมในจังหวัดชายแดนภาคใต้ได้มีโอกาสรับบริการทางการศึกษาจากภาครัฐได้อย่างครบถ้วนยิ่งขึ้น รวมทั้งได้รับความสะดวกในเรื่องการ
ใช้อาคารสถานที่ อุปกรณ์การเรียนการสอน และสวัสดิการต่าง ๆ และเพื่อมิให้เกิดความแตกต่างระหว่างนักเรียนไทยพุทธและนักเรียนไทยมุสลิม จึงได้มีการปรับเพิ่มชั่วโมงการเรียนการสอนวิชาพุทธศาสนา และจัดการเรียนการสอนหลักสูตรพระปริยัติธรรมให้แก่นักเรียนไทยพุทธด้วย โดยได้เริ่มดำเนินการปรับการจัดการเรียนการสอน ในปีงบประมาณ 2549 ตั้งแต่ภาคเรียนที่ 2 ปีการศึกษา 2548 ต่อเนื่องมาจนถึงปัจจุบัน โดยได้ดำเนินการปรับรูปแบบการจัดการศึกษา ดังนี้
  (1) ปรับหลักสูตรการศึกษาขั้นพื้นฐานตั้งแต่ระดับชั้นประถมศึกษา และมัธยมศึกษา โดยเพิ่มชั่วโมงการเรียนการสอนในส่วนวิชาสังคมศึกษา ศาสนาและวัฒนธรรม จาก 2 ชั่วโมง/สัปดาห์ เป็น 3 ชั่วโมง/สัปดาห์ โดยนักเรียนไทยมุสลิมเรียนวิชาอิสลามศึกษา นักเรียนไทยพุทธเรียนวิชาพุทธศาสนา  
  (2) ส่งเสริมสนับสนุนและอำนวยความสะดวกในการจัดการเรียนการสอนหลักสูตรฟัรฎูอีน (หลักสูตรตาดีกา) เทียบเท่าหลักสูตรอิสลามศึกษาตอนต้น และหลักสูตรพระปริยัติธรรม โดยใช้สถานที่ของ องค์กรปกครองส่วนท้องถิ่นจัดการเรียนการสอนระดับชั้น ป.1 - 6 
  (3) จัดการเรียนการสอนระดับชั้นมัธยมศึกษา (รูปแบบผสมผสาน) โดยให้มีการเรียนการสอนควบคู่ 2 หลักสูตร คือหลักสูตรการศึกษาขั้นพื้นฐาน และหลักสูตรอิสลามศึกษา (อิสลามศึกษาตอนกลาง/มุตะวัซซีเฎาะห์ (ม.1 - 3) และอิสลามศึกษาตอนปลาย/ซานาวียะห์  (ม.4 - 6)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</si>
</sst>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-* #,##0_-;\-* #,##0_-;_-* &quot;-&quot;??_-;_-@_-"/>
    <numFmt numFmtId="188" formatCode="0&quot;คน&quot;"/>
  </numFmts>
  <fonts count="4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6"/>
      <name val="TH SarabunPSK"/>
      <family val="2"/>
    </font>
    <font>
      <b/>
      <sz val="15"/>
      <name val="TH SarabunPSK"/>
      <family val="2"/>
    </font>
    <font>
      <sz val="16"/>
      <name val="TH SarabunPSK"/>
      <family val="2"/>
    </font>
    <font>
      <sz val="15"/>
      <name val="TH SarabunPSK"/>
      <family val="2"/>
    </font>
    <font>
      <sz val="12"/>
      <name val="TH SarabunPSK"/>
      <family val="2"/>
    </font>
    <font>
      <b/>
      <sz val="14"/>
      <color rgb="FFFF0000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  <font>
      <b/>
      <sz val="16"/>
      <color theme="1"/>
      <name val="TH SarabunIT๙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4"/>
      <color theme="1"/>
      <name val="TH SarabunPSK"/>
      <family val="2"/>
    </font>
    <font>
      <sz val="14"/>
      <color rgb="FFFF0000"/>
      <name val="TH SarabunPSK"/>
      <family val="2"/>
    </font>
    <font>
      <sz val="11"/>
      <color theme="1"/>
      <name val="TH SarabunIT๙"/>
      <family val="2"/>
    </font>
    <font>
      <sz val="11"/>
      <color indexed="8"/>
      <name val="Calibri"/>
      <family val="2"/>
    </font>
    <font>
      <sz val="14"/>
      <color theme="1"/>
      <name val="TH SarabunIT๙"/>
      <family val="2"/>
    </font>
    <font>
      <b/>
      <sz val="14"/>
      <color theme="1"/>
      <name val="TH SarabunIT๙"/>
      <family val="2"/>
    </font>
    <font>
      <sz val="11"/>
      <name val="TH SarabunPSK"/>
      <family val="2"/>
    </font>
    <font>
      <sz val="11"/>
      <color theme="0"/>
      <name val="TH SarabunPSK"/>
      <family val="2"/>
    </font>
    <font>
      <b/>
      <sz val="11"/>
      <name val="TH SarabunPSK"/>
      <family val="2"/>
    </font>
    <font>
      <b/>
      <sz val="20"/>
      <color theme="1"/>
      <name val="TH SarabunPSK"/>
      <family val="2"/>
    </font>
    <font>
      <b/>
      <sz val="20"/>
      <color theme="1"/>
      <name val="TH Sarabun New"/>
      <family val="2"/>
    </font>
    <font>
      <sz val="11"/>
      <color theme="1"/>
      <name val="TH Sarabun New"/>
      <family val="2"/>
    </font>
    <font>
      <sz val="11"/>
      <color theme="0"/>
      <name val="TH Sarabun New"/>
      <family val="2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b/>
      <sz val="16"/>
      <name val="TH Sarabun New"/>
      <family val="2"/>
    </font>
    <font>
      <b/>
      <sz val="15"/>
      <name val="TH Sarabun New"/>
      <family val="2"/>
    </font>
    <font>
      <sz val="15"/>
      <name val="TH Sarabun New"/>
      <family val="2"/>
    </font>
    <font>
      <sz val="16"/>
      <name val="TH Sarabun New"/>
      <family val="2"/>
    </font>
    <font>
      <sz val="12"/>
      <name val="TH Sarabun New"/>
      <family val="2"/>
    </font>
    <font>
      <b/>
      <sz val="14"/>
      <color rgb="FFFF0000"/>
      <name val="TH Sarabun New"/>
      <family val="2"/>
    </font>
    <font>
      <b/>
      <sz val="16"/>
      <color rgb="FFFF0000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1"/>
      <name val="TH SarabunPSK"/>
      <family val="2"/>
    </font>
    <font>
      <b/>
      <sz val="14"/>
      <color theme="1"/>
      <name val="TH SarabunPSK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</cellStyleXfs>
  <cellXfs count="279">
    <xf numFmtId="0" fontId="0" fillId="0" borderId="0" xfId="0"/>
    <xf numFmtId="0" fontId="2" fillId="3" borderId="11" xfId="0" applyFont="1" applyFill="1" applyBorder="1" applyAlignment="1">
      <alignment horizontal="center" vertical="top" wrapText="1"/>
    </xf>
    <xf numFmtId="0" fontId="7" fillId="0" borderId="15" xfId="0" applyFont="1" applyBorder="1" applyAlignment="1">
      <alignment horizontal="left" vertical="top" wrapText="1" indent="2"/>
    </xf>
    <xf numFmtId="0" fontId="7" fillId="0" borderId="21" xfId="0" applyFont="1" applyBorder="1" applyAlignment="1">
      <alignment horizontal="left" vertical="top" wrapText="1" indent="2"/>
    </xf>
    <xf numFmtId="0" fontId="4" fillId="3" borderId="28" xfId="0" quotePrefix="1" applyFont="1" applyFill="1" applyBorder="1" applyAlignment="1">
      <alignment horizontal="center" vertical="top" wrapText="1"/>
    </xf>
    <xf numFmtId="187" fontId="5" fillId="5" borderId="30" xfId="0" applyNumberFormat="1" applyFont="1" applyFill="1" applyBorder="1" applyAlignment="1">
      <alignment vertical="top" wrapText="1"/>
    </xf>
    <xf numFmtId="0" fontId="2" fillId="3" borderId="31" xfId="0" applyFont="1" applyFill="1" applyBorder="1" applyAlignment="1">
      <alignment horizontal="left" vertical="top" wrapText="1"/>
    </xf>
    <xf numFmtId="0" fontId="4" fillId="3" borderId="32" xfId="0" quotePrefix="1" applyFont="1" applyFill="1" applyBorder="1" applyAlignment="1">
      <alignment horizontal="center" vertical="top" wrapText="1"/>
    </xf>
    <xf numFmtId="0" fontId="7" fillId="0" borderId="21" xfId="0" applyFont="1" applyBorder="1" applyAlignment="1">
      <alignment vertical="top" wrapText="1"/>
    </xf>
    <xf numFmtId="188" fontId="7" fillId="0" borderId="22" xfId="1" applyNumberFormat="1" applyFont="1" applyBorder="1" applyAlignment="1" applyProtection="1">
      <alignment horizontal="center" vertical="top" wrapText="1"/>
    </xf>
    <xf numFmtId="0" fontId="7" fillId="0" borderId="22" xfId="1" applyNumberFormat="1" applyFont="1" applyBorder="1" applyAlignment="1" applyProtection="1">
      <alignment vertical="top" wrapText="1"/>
    </xf>
    <xf numFmtId="187" fontId="7" fillId="0" borderId="22" xfId="1" applyNumberFormat="1" applyFont="1" applyBorder="1" applyAlignment="1" applyProtection="1">
      <alignment vertical="top" wrapText="1"/>
    </xf>
    <xf numFmtId="187" fontId="7" fillId="0" borderId="39" xfId="1" applyNumberFormat="1" applyFont="1" applyBorder="1" applyAlignment="1" applyProtection="1">
      <alignment horizontal="right" vertical="top" wrapText="1"/>
    </xf>
    <xf numFmtId="187" fontId="7" fillId="7" borderId="20" xfId="1" applyNumberFormat="1" applyFont="1" applyFill="1" applyBorder="1" applyAlignment="1" applyProtection="1">
      <alignment horizontal="right" vertical="top" wrapText="1"/>
    </xf>
    <xf numFmtId="0" fontId="15" fillId="0" borderId="16" xfId="0" applyFont="1" applyBorder="1" applyAlignment="1">
      <alignment horizontal="center"/>
    </xf>
    <xf numFmtId="43" fontId="15" fillId="0" borderId="16" xfId="1" applyFont="1" applyBorder="1" applyAlignment="1">
      <alignment horizontal="center"/>
    </xf>
    <xf numFmtId="43" fontId="15" fillId="0" borderId="13" xfId="1" applyFont="1" applyBorder="1" applyAlignment="1">
      <alignment horizontal="center"/>
    </xf>
    <xf numFmtId="43" fontId="16" fillId="0" borderId="19" xfId="1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43" fontId="15" fillId="0" borderId="19" xfId="1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43" fontId="16" fillId="0" borderId="22" xfId="1" applyFont="1" applyBorder="1" applyAlignment="1">
      <alignment horizontal="center"/>
    </xf>
    <xf numFmtId="187" fontId="5" fillId="7" borderId="17" xfId="1" applyNumberFormat="1" applyFont="1" applyFill="1" applyBorder="1" applyAlignment="1" applyProtection="1">
      <alignment horizontal="right" vertical="top" wrapText="1"/>
    </xf>
    <xf numFmtId="187" fontId="5" fillId="7" borderId="39" xfId="1" applyNumberFormat="1" applyFont="1" applyFill="1" applyBorder="1" applyAlignment="1" applyProtection="1">
      <alignment horizontal="right" vertical="top" wrapText="1"/>
    </xf>
    <xf numFmtId="0" fontId="5" fillId="7" borderId="21" xfId="0" applyFont="1" applyFill="1" applyBorder="1" applyAlignment="1">
      <alignment vertical="top" wrapText="1"/>
    </xf>
    <xf numFmtId="187" fontId="5" fillId="7" borderId="22" xfId="1" applyNumberFormat="1" applyFont="1" applyFill="1" applyBorder="1" applyAlignment="1" applyProtection="1">
      <alignment horizontal="center" vertical="top" wrapText="1"/>
    </xf>
    <xf numFmtId="188" fontId="5" fillId="7" borderId="22" xfId="1" applyNumberFormat="1" applyFont="1" applyFill="1" applyBorder="1" applyAlignment="1" applyProtection="1">
      <alignment horizontal="center" vertical="top" wrapText="1"/>
    </xf>
    <xf numFmtId="0" fontId="5" fillId="7" borderId="22" xfId="1" applyNumberFormat="1" applyFont="1" applyFill="1" applyBorder="1" applyAlignment="1" applyProtection="1">
      <alignment vertical="top" wrapText="1"/>
    </xf>
    <xf numFmtId="187" fontId="5" fillId="7" borderId="22" xfId="1" applyNumberFormat="1" applyFont="1" applyFill="1" applyBorder="1" applyAlignment="1" applyProtection="1">
      <alignment vertical="top" wrapText="1"/>
    </xf>
    <xf numFmtId="0" fontId="5" fillId="7" borderId="15" xfId="0" applyFont="1" applyFill="1" applyBorder="1" applyAlignment="1">
      <alignment horizontal="left" vertical="top" wrapText="1"/>
    </xf>
    <xf numFmtId="188" fontId="5" fillId="7" borderId="16" xfId="1" applyNumberFormat="1" applyFont="1" applyFill="1" applyBorder="1" applyAlignment="1" applyProtection="1">
      <alignment horizontal="center" vertical="top" wrapText="1"/>
    </xf>
    <xf numFmtId="0" fontId="5" fillId="7" borderId="16" xfId="1" applyNumberFormat="1" applyFont="1" applyFill="1" applyBorder="1" applyAlignment="1" applyProtection="1">
      <alignment vertical="top" wrapText="1"/>
    </xf>
    <xf numFmtId="187" fontId="5" fillId="7" borderId="16" xfId="1" applyNumberFormat="1" applyFont="1" applyFill="1" applyBorder="1" applyAlignment="1" applyProtection="1">
      <alignment vertical="top" wrapText="1"/>
    </xf>
    <xf numFmtId="0" fontId="5" fillId="8" borderId="12" xfId="0" applyFont="1" applyFill="1" applyBorder="1" applyAlignment="1">
      <alignment vertical="top" wrapText="1"/>
    </xf>
    <xf numFmtId="187" fontId="5" fillId="8" borderId="13" xfId="1" applyNumberFormat="1" applyFont="1" applyFill="1" applyBorder="1" applyAlignment="1" applyProtection="1">
      <alignment vertical="top" wrapText="1"/>
    </xf>
    <xf numFmtId="187" fontId="5" fillId="8" borderId="13" xfId="1" applyNumberFormat="1" applyFont="1" applyFill="1" applyBorder="1" applyAlignment="1" applyProtection="1">
      <alignment horizontal="center" vertical="top" wrapText="1"/>
    </xf>
    <xf numFmtId="187" fontId="5" fillId="8" borderId="14" xfId="1" applyNumberFormat="1" applyFont="1" applyFill="1" applyBorder="1" applyAlignment="1" applyProtection="1">
      <alignment vertical="top" wrapText="1"/>
    </xf>
    <xf numFmtId="0" fontId="5" fillId="8" borderId="21" xfId="0" applyFont="1" applyFill="1" applyBorder="1" applyAlignment="1">
      <alignment vertical="top" wrapText="1"/>
    </xf>
    <xf numFmtId="187" fontId="5" fillId="8" borderId="22" xfId="1" applyNumberFormat="1" applyFont="1" applyFill="1" applyBorder="1" applyAlignment="1" applyProtection="1">
      <alignment horizontal="center" vertical="top" wrapText="1"/>
    </xf>
    <xf numFmtId="188" fontId="5" fillId="8" borderId="22" xfId="1" applyNumberFormat="1" applyFont="1" applyFill="1" applyBorder="1" applyAlignment="1" applyProtection="1">
      <alignment horizontal="center" vertical="top" wrapText="1"/>
    </xf>
    <xf numFmtId="0" fontId="5" fillId="8" borderId="22" xfId="1" applyNumberFormat="1" applyFont="1" applyFill="1" applyBorder="1" applyAlignment="1" applyProtection="1">
      <alignment vertical="top" wrapText="1"/>
    </xf>
    <xf numFmtId="187" fontId="5" fillId="8" borderId="22" xfId="1" applyNumberFormat="1" applyFont="1" applyFill="1" applyBorder="1" applyAlignment="1" applyProtection="1">
      <alignment vertical="top" wrapText="1"/>
    </xf>
    <xf numFmtId="187" fontId="5" fillId="8" borderId="39" xfId="1" applyNumberFormat="1" applyFont="1" applyFill="1" applyBorder="1" applyAlignment="1" applyProtection="1">
      <alignment horizontal="right" vertical="top" wrapText="1"/>
    </xf>
    <xf numFmtId="0" fontId="7" fillId="7" borderId="18" xfId="0" applyFont="1" applyFill="1" applyBorder="1" applyAlignment="1">
      <alignment horizontal="left" vertical="top" wrapText="1" indent="2"/>
    </xf>
    <xf numFmtId="188" fontId="7" fillId="7" borderId="19" xfId="1" applyNumberFormat="1" applyFont="1" applyFill="1" applyBorder="1" applyAlignment="1" applyProtection="1">
      <alignment horizontal="center" vertical="top" wrapText="1"/>
    </xf>
    <xf numFmtId="188" fontId="7" fillId="7" borderId="19" xfId="1" applyNumberFormat="1" applyFont="1" applyFill="1" applyBorder="1" applyAlignment="1" applyProtection="1">
      <alignment vertical="top" wrapText="1"/>
    </xf>
    <xf numFmtId="187" fontId="7" fillId="7" borderId="19" xfId="1" applyNumberFormat="1" applyFont="1" applyFill="1" applyBorder="1" applyAlignment="1" applyProtection="1">
      <alignment vertical="top" wrapText="1"/>
    </xf>
    <xf numFmtId="0" fontId="5" fillId="8" borderId="24" xfId="0" applyFont="1" applyFill="1" applyBorder="1" applyAlignment="1">
      <alignment vertical="top" wrapText="1"/>
    </xf>
    <xf numFmtId="187" fontId="5" fillId="8" borderId="11" xfId="1" applyNumberFormat="1" applyFont="1" applyFill="1" applyBorder="1" applyAlignment="1" applyProtection="1">
      <alignment horizontal="center" vertical="top" wrapText="1"/>
    </xf>
    <xf numFmtId="0" fontId="5" fillId="8" borderId="11" xfId="0" applyFont="1" applyFill="1" applyBorder="1" applyAlignment="1">
      <alignment horizontal="center" vertical="top" wrapText="1"/>
    </xf>
    <xf numFmtId="187" fontId="5" fillId="8" borderId="11" xfId="1" applyNumberFormat="1" applyFont="1" applyFill="1" applyBorder="1" applyAlignment="1" applyProtection="1">
      <alignment vertical="top" wrapText="1"/>
    </xf>
    <xf numFmtId="0" fontId="5" fillId="8" borderId="23" xfId="0" applyFont="1" applyFill="1" applyBorder="1" applyAlignment="1">
      <alignment vertical="top" wrapText="1"/>
    </xf>
    <xf numFmtId="0" fontId="5" fillId="8" borderId="10" xfId="0" applyFont="1" applyFill="1" applyBorder="1" applyAlignment="1">
      <alignment horizontal="center" vertical="top" wrapText="1"/>
    </xf>
    <xf numFmtId="0" fontId="10" fillId="8" borderId="36" xfId="0" applyFont="1" applyFill="1" applyBorder="1" applyAlignment="1">
      <alignment vertical="top" wrapText="1"/>
    </xf>
    <xf numFmtId="0" fontId="11" fillId="8" borderId="37" xfId="0" applyFont="1" applyFill="1" applyBorder="1" applyAlignment="1">
      <alignment horizontal="center" vertical="top" wrapText="1"/>
    </xf>
    <xf numFmtId="187" fontId="11" fillId="8" borderId="37" xfId="1" applyNumberFormat="1" applyFont="1" applyFill="1" applyBorder="1" applyAlignment="1" applyProtection="1">
      <alignment vertical="top" wrapText="1"/>
    </xf>
    <xf numFmtId="187" fontId="7" fillId="8" borderId="38" xfId="1" applyNumberFormat="1" applyFont="1" applyFill="1" applyBorder="1" applyAlignment="1" applyProtection="1">
      <alignment vertical="top" wrapText="1"/>
    </xf>
    <xf numFmtId="187" fontId="7" fillId="0" borderId="16" xfId="1" applyNumberFormat="1" applyFont="1" applyFill="1" applyBorder="1" applyAlignment="1" applyProtection="1">
      <alignment horizontal="center" vertical="top" wrapText="1"/>
    </xf>
    <xf numFmtId="187" fontId="7" fillId="0" borderId="16" xfId="1" applyNumberFormat="1" applyFont="1" applyFill="1" applyBorder="1" applyAlignment="1" applyProtection="1">
      <alignment vertical="top" wrapText="1"/>
    </xf>
    <xf numFmtId="187" fontId="7" fillId="0" borderId="17" xfId="1" applyNumberFormat="1" applyFont="1" applyFill="1" applyBorder="1" applyAlignment="1" applyProtection="1">
      <alignment vertical="top" wrapText="1"/>
    </xf>
    <xf numFmtId="187" fontId="7" fillId="0" borderId="22" xfId="1" applyNumberFormat="1" applyFont="1" applyFill="1" applyBorder="1" applyAlignment="1" applyProtection="1">
      <alignment horizontal="center" vertical="top" wrapText="1"/>
    </xf>
    <xf numFmtId="187" fontId="7" fillId="0" borderId="19" xfId="1" applyNumberFormat="1" applyFont="1" applyFill="1" applyBorder="1" applyAlignment="1" applyProtection="1">
      <alignment vertical="top" wrapText="1"/>
    </xf>
    <xf numFmtId="187" fontId="5" fillId="8" borderId="17" xfId="1" applyNumberFormat="1" applyFont="1" applyFill="1" applyBorder="1" applyAlignment="1" applyProtection="1">
      <alignment vertical="top" wrapText="1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left" vertical="center"/>
    </xf>
    <xf numFmtId="0" fontId="22" fillId="0" borderId="0" xfId="0" applyFont="1"/>
    <xf numFmtId="0" fontId="22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2" fillId="0" borderId="48" xfId="0" applyFont="1" applyBorder="1" applyAlignment="1">
      <alignment horizontal="left"/>
    </xf>
    <xf numFmtId="0" fontId="22" fillId="0" borderId="48" xfId="0" applyFont="1" applyBorder="1" applyAlignment="1">
      <alignment horizontal="left" vertical="center"/>
    </xf>
    <xf numFmtId="0" fontId="22" fillId="0" borderId="49" xfId="0" applyFont="1" applyBorder="1" applyAlignment="1">
      <alignment horizontal="left" vertical="center"/>
    </xf>
    <xf numFmtId="0" fontId="3" fillId="0" borderId="0" xfId="0" applyFont="1" applyAlignment="1">
      <alignment wrapText="1"/>
    </xf>
    <xf numFmtId="0" fontId="2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187" fontId="5" fillId="7" borderId="16" xfId="1" applyNumberFormat="1" applyFont="1" applyFill="1" applyBorder="1" applyAlignment="1" applyProtection="1">
      <alignment horizontal="center" vertical="top" wrapText="1"/>
    </xf>
    <xf numFmtId="0" fontId="8" fillId="0" borderId="0" xfId="0" applyFont="1" applyAlignment="1">
      <alignment wrapText="1"/>
    </xf>
    <xf numFmtId="187" fontId="7" fillId="7" borderId="19" xfId="1" applyNumberFormat="1" applyFont="1" applyFill="1" applyBorder="1" applyAlignment="1" applyProtection="1">
      <alignment horizontal="center" vertical="top" wrapText="1"/>
    </xf>
    <xf numFmtId="0" fontId="6" fillId="0" borderId="0" xfId="0" applyFont="1" applyAlignment="1">
      <alignment vertical="top" wrapText="1"/>
    </xf>
    <xf numFmtId="187" fontId="5" fillId="8" borderId="11" xfId="0" applyNumberFormat="1" applyFont="1" applyFill="1" applyBorder="1" applyAlignment="1">
      <alignment horizontal="center" vertical="top" wrapText="1"/>
    </xf>
    <xf numFmtId="187" fontId="5" fillId="8" borderId="10" xfId="0" applyNumberFormat="1" applyFont="1" applyFill="1" applyBorder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187" fontId="18" fillId="0" borderId="0" xfId="1" applyNumberFormat="1" applyFont="1" applyAlignment="1" applyProtection="1">
      <alignment horizontal="right"/>
    </xf>
    <xf numFmtId="187" fontId="13" fillId="0" borderId="0" xfId="1" applyNumberFormat="1" applyFont="1" applyBorder="1" applyAlignment="1" applyProtection="1">
      <alignment horizontal="right"/>
    </xf>
    <xf numFmtId="187" fontId="21" fillId="4" borderId="11" xfId="1" applyNumberFormat="1" applyFont="1" applyFill="1" applyBorder="1" applyAlignment="1" applyProtection="1">
      <alignment horizontal="center" vertical="top" wrapText="1"/>
    </xf>
    <xf numFmtId="187" fontId="18" fillId="0" borderId="0" xfId="1" applyNumberFormat="1" applyFont="1" applyAlignment="1" applyProtection="1">
      <alignment horizontal="right" vertical="center"/>
    </xf>
    <xf numFmtId="187" fontId="21" fillId="9" borderId="29" xfId="1" applyNumberFormat="1" applyFont="1" applyFill="1" applyBorder="1" applyAlignment="1" applyProtection="1">
      <alignment horizontal="right"/>
    </xf>
    <xf numFmtId="187" fontId="20" fillId="9" borderId="11" xfId="1" applyNumberFormat="1" applyFont="1" applyFill="1" applyBorder="1" applyAlignment="1" applyProtection="1">
      <alignment horizontal="right"/>
    </xf>
    <xf numFmtId="0" fontId="20" fillId="0" borderId="11" xfId="1" applyNumberFormat="1" applyFont="1" applyBorder="1" applyAlignment="1" applyProtection="1">
      <alignment horizontal="center"/>
    </xf>
    <xf numFmtId="187" fontId="20" fillId="4" borderId="11" xfId="1" applyNumberFormat="1" applyFont="1" applyFill="1" applyBorder="1" applyAlignment="1" applyProtection="1">
      <alignment horizontal="right"/>
    </xf>
    <xf numFmtId="187" fontId="20" fillId="8" borderId="11" xfId="1" applyNumberFormat="1" applyFont="1" applyFill="1" applyBorder="1" applyAlignment="1" applyProtection="1">
      <alignment horizontal="right"/>
    </xf>
    <xf numFmtId="187" fontId="20" fillId="0" borderId="11" xfId="1" applyNumberFormat="1" applyFont="1" applyBorder="1" applyAlignment="1" applyProtection="1">
      <alignment horizontal="right"/>
      <protection locked="0"/>
    </xf>
    <xf numFmtId="187" fontId="20" fillId="2" borderId="11" xfId="1" applyNumberFormat="1" applyFont="1" applyFill="1" applyBorder="1" applyAlignment="1" applyProtection="1">
      <alignment horizontal="left"/>
      <protection locked="0"/>
    </xf>
    <xf numFmtId="187" fontId="21" fillId="2" borderId="0" xfId="1" applyNumberFormat="1" applyFont="1" applyFill="1" applyBorder="1" applyAlignment="1" applyProtection="1">
      <alignment horizontal="center" vertical="center"/>
      <protection locked="0"/>
    </xf>
    <xf numFmtId="187" fontId="11" fillId="8" borderId="37" xfId="1" applyNumberFormat="1" applyFont="1" applyFill="1" applyBorder="1" applyAlignment="1" applyProtection="1">
      <alignment horizontal="center" vertical="top" wrapText="1"/>
    </xf>
    <xf numFmtId="0" fontId="24" fillId="10" borderId="0" xfId="0" applyFont="1" applyFill="1" applyAlignment="1">
      <alignment horizontal="center"/>
    </xf>
    <xf numFmtId="0" fontId="22" fillId="11" borderId="48" xfId="0" applyFont="1" applyFill="1" applyBorder="1" applyAlignment="1">
      <alignment horizontal="left" vertical="center"/>
    </xf>
    <xf numFmtId="187" fontId="18" fillId="6" borderId="11" xfId="1" applyNumberFormat="1" applyFont="1" applyFill="1" applyBorder="1" applyAlignment="1" applyProtection="1">
      <alignment horizontal="right"/>
    </xf>
    <xf numFmtId="187" fontId="18" fillId="12" borderId="11" xfId="1" applyNumberFormat="1" applyFont="1" applyFill="1" applyBorder="1" applyAlignment="1" applyProtection="1">
      <alignment horizontal="right"/>
    </xf>
    <xf numFmtId="187" fontId="18" fillId="9" borderId="11" xfId="1" applyNumberFormat="1" applyFont="1" applyFill="1" applyBorder="1" applyAlignment="1" applyProtection="1">
      <alignment horizontal="right"/>
    </xf>
    <xf numFmtId="0" fontId="5" fillId="6" borderId="46" xfId="0" applyFont="1" applyFill="1" applyBorder="1" applyAlignment="1" applyProtection="1">
      <alignment horizontal="center" vertical="top" wrapText="1"/>
    </xf>
    <xf numFmtId="0" fontId="5" fillId="6" borderId="45" xfId="0" applyFont="1" applyFill="1" applyBorder="1" applyAlignment="1" applyProtection="1">
      <alignment vertical="top" wrapText="1"/>
    </xf>
    <xf numFmtId="0" fontId="5" fillId="6" borderId="46" xfId="0" applyFont="1" applyFill="1" applyBorder="1" applyAlignment="1" applyProtection="1">
      <alignment vertical="top" wrapText="1"/>
    </xf>
    <xf numFmtId="0" fontId="5" fillId="6" borderId="50" xfId="0" applyFont="1" applyFill="1" applyBorder="1" applyAlignment="1" applyProtection="1">
      <alignment horizontal="center" vertical="top" wrapText="1"/>
    </xf>
    <xf numFmtId="0" fontId="5" fillId="6" borderId="51" xfId="0" applyFont="1" applyFill="1" applyBorder="1" applyAlignment="1" applyProtection="1">
      <alignment vertical="top" wrapText="1"/>
    </xf>
    <xf numFmtId="0" fontId="27" fillId="0" borderId="0" xfId="0" applyFont="1" applyAlignment="1" applyProtection="1">
      <alignment wrapText="1"/>
    </xf>
    <xf numFmtId="0" fontId="28" fillId="0" borderId="0" xfId="0" applyFont="1" applyAlignment="1" applyProtection="1">
      <alignment horizontal="center" wrapText="1"/>
    </xf>
    <xf numFmtId="0" fontId="29" fillId="0" borderId="0" xfId="0" applyFont="1" applyAlignment="1" applyProtection="1">
      <alignment wrapText="1"/>
    </xf>
    <xf numFmtId="0" fontId="30" fillId="0" borderId="0" xfId="0" applyFont="1" applyAlignment="1" applyProtection="1">
      <alignment wrapText="1"/>
    </xf>
    <xf numFmtId="0" fontId="30" fillId="0" borderId="0" xfId="0" applyFont="1" applyAlignment="1" applyProtection="1">
      <alignment horizontal="center" wrapText="1"/>
    </xf>
    <xf numFmtId="0" fontId="30" fillId="0" borderId="0" xfId="0" applyFont="1" applyAlignment="1" applyProtection="1">
      <alignment vertical="top" wrapText="1"/>
    </xf>
    <xf numFmtId="0" fontId="29" fillId="3" borderId="31" xfId="0" applyFont="1" applyFill="1" applyBorder="1" applyAlignment="1" applyProtection="1">
      <alignment horizontal="left" vertical="top" wrapText="1"/>
    </xf>
    <xf numFmtId="0" fontId="30" fillId="3" borderId="28" xfId="0" quotePrefix="1" applyFont="1" applyFill="1" applyBorder="1" applyAlignment="1" applyProtection="1">
      <alignment horizontal="center" vertical="top" wrapText="1"/>
    </xf>
    <xf numFmtId="0" fontId="30" fillId="3" borderId="32" xfId="0" quotePrefix="1" applyFont="1" applyFill="1" applyBorder="1" applyAlignment="1" applyProtection="1">
      <alignment horizontal="center" vertical="top" wrapText="1"/>
    </xf>
    <xf numFmtId="0" fontId="29" fillId="3" borderId="11" xfId="0" applyFont="1" applyFill="1" applyBorder="1" applyAlignment="1" applyProtection="1">
      <alignment horizontal="center" vertical="top" wrapText="1"/>
    </xf>
    <xf numFmtId="0" fontId="31" fillId="8" borderId="12" xfId="0" applyFont="1" applyFill="1" applyBorder="1" applyAlignment="1" applyProtection="1">
      <alignment vertical="top" wrapText="1"/>
    </xf>
    <xf numFmtId="187" fontId="31" fillId="8" borderId="13" xfId="1" applyNumberFormat="1" applyFont="1" applyFill="1" applyBorder="1" applyAlignment="1" applyProtection="1">
      <alignment vertical="top" wrapText="1"/>
    </xf>
    <xf numFmtId="187" fontId="31" fillId="8" borderId="13" xfId="1" applyNumberFormat="1" applyFont="1" applyFill="1" applyBorder="1" applyAlignment="1" applyProtection="1">
      <alignment horizontal="center" vertical="top" wrapText="1"/>
    </xf>
    <xf numFmtId="187" fontId="31" fillId="8" borderId="14" xfId="1" applyNumberFormat="1" applyFont="1" applyFill="1" applyBorder="1" applyAlignment="1" applyProtection="1">
      <alignment vertical="top" wrapText="1"/>
    </xf>
    <xf numFmtId="0" fontId="32" fillId="0" borderId="0" xfId="0" applyFont="1" applyAlignment="1" applyProtection="1">
      <alignment wrapText="1"/>
    </xf>
    <xf numFmtId="0" fontId="31" fillId="7" borderId="15" xfId="0" applyFont="1" applyFill="1" applyBorder="1" applyAlignment="1" applyProtection="1">
      <alignment horizontal="left" vertical="top" wrapText="1"/>
    </xf>
    <xf numFmtId="187" fontId="31" fillId="7" borderId="16" xfId="1" applyNumberFormat="1" applyFont="1" applyFill="1" applyBorder="1" applyAlignment="1" applyProtection="1">
      <alignment horizontal="center" vertical="top" wrapText="1"/>
    </xf>
    <xf numFmtId="188" fontId="31" fillId="7" borderId="16" xfId="1" applyNumberFormat="1" applyFont="1" applyFill="1" applyBorder="1" applyAlignment="1" applyProtection="1">
      <alignment horizontal="center" vertical="top" wrapText="1"/>
    </xf>
    <xf numFmtId="0" fontId="31" fillId="7" borderId="16" xfId="1" applyNumberFormat="1" applyFont="1" applyFill="1" applyBorder="1" applyAlignment="1" applyProtection="1">
      <alignment vertical="top" wrapText="1"/>
    </xf>
    <xf numFmtId="187" fontId="31" fillId="7" borderId="16" xfId="1" applyNumberFormat="1" applyFont="1" applyFill="1" applyBorder="1" applyAlignment="1" applyProtection="1">
      <alignment vertical="top" wrapText="1"/>
    </xf>
    <xf numFmtId="187" fontId="31" fillId="7" borderId="17" xfId="1" applyNumberFormat="1" applyFont="1" applyFill="1" applyBorder="1" applyAlignment="1" applyProtection="1">
      <alignment horizontal="right" vertical="top" wrapText="1"/>
    </xf>
    <xf numFmtId="0" fontId="33" fillId="0" borderId="0" xfId="0" applyFont="1" applyAlignment="1" applyProtection="1">
      <alignment wrapText="1"/>
    </xf>
    <xf numFmtId="0" fontId="34" fillId="0" borderId="21" xfId="0" applyFont="1" applyBorder="1" applyAlignment="1" applyProtection="1">
      <alignment vertical="top" wrapText="1"/>
    </xf>
    <xf numFmtId="187" fontId="34" fillId="0" borderId="22" xfId="1" applyNumberFormat="1" applyFont="1" applyFill="1" applyBorder="1" applyAlignment="1" applyProtection="1">
      <alignment horizontal="center" vertical="top" wrapText="1"/>
    </xf>
    <xf numFmtId="188" fontId="34" fillId="0" borderId="22" xfId="1" applyNumberFormat="1" applyFont="1" applyBorder="1" applyAlignment="1" applyProtection="1">
      <alignment horizontal="center" vertical="top" wrapText="1"/>
    </xf>
    <xf numFmtId="0" fontId="34" fillId="0" borderId="22" xfId="1" applyNumberFormat="1" applyFont="1" applyBorder="1" applyAlignment="1" applyProtection="1">
      <alignment vertical="top" wrapText="1"/>
    </xf>
    <xf numFmtId="187" fontId="34" fillId="0" borderId="22" xfId="1" applyNumberFormat="1" applyFont="1" applyBorder="1" applyAlignment="1" applyProtection="1">
      <alignment vertical="top" wrapText="1"/>
    </xf>
    <xf numFmtId="187" fontId="34" fillId="0" borderId="39" xfId="1" applyNumberFormat="1" applyFont="1" applyBorder="1" applyAlignment="1" applyProtection="1">
      <alignment horizontal="right" vertical="top" wrapText="1"/>
    </xf>
    <xf numFmtId="0" fontId="31" fillId="7" borderId="21" xfId="0" applyFont="1" applyFill="1" applyBorder="1" applyAlignment="1" applyProtection="1">
      <alignment vertical="top" wrapText="1"/>
    </xf>
    <xf numFmtId="187" fontId="31" fillId="7" borderId="22" xfId="1" applyNumberFormat="1" applyFont="1" applyFill="1" applyBorder="1" applyAlignment="1" applyProtection="1">
      <alignment horizontal="center" vertical="top" wrapText="1"/>
    </xf>
    <xf numFmtId="188" fontId="31" fillId="7" borderId="22" xfId="1" applyNumberFormat="1" applyFont="1" applyFill="1" applyBorder="1" applyAlignment="1" applyProtection="1">
      <alignment horizontal="center" vertical="top" wrapText="1"/>
    </xf>
    <xf numFmtId="0" fontId="31" fillId="7" borderId="22" xfId="1" applyNumberFormat="1" applyFont="1" applyFill="1" applyBorder="1" applyAlignment="1" applyProtection="1">
      <alignment vertical="top" wrapText="1"/>
    </xf>
    <xf numFmtId="187" fontId="31" fillId="7" borderId="22" xfId="1" applyNumberFormat="1" applyFont="1" applyFill="1" applyBorder="1" applyAlignment="1" applyProtection="1">
      <alignment vertical="top" wrapText="1"/>
    </xf>
    <xf numFmtId="187" fontId="31" fillId="7" borderId="39" xfId="1" applyNumberFormat="1" applyFont="1" applyFill="1" applyBorder="1" applyAlignment="1" applyProtection="1">
      <alignment horizontal="right" vertical="top" wrapText="1"/>
    </xf>
    <xf numFmtId="0" fontId="31" fillId="8" borderId="21" xfId="0" applyFont="1" applyFill="1" applyBorder="1" applyAlignment="1" applyProtection="1">
      <alignment vertical="top" wrapText="1"/>
    </xf>
    <xf numFmtId="187" fontId="31" fillId="8" borderId="22" xfId="1" applyNumberFormat="1" applyFont="1" applyFill="1" applyBorder="1" applyAlignment="1" applyProtection="1">
      <alignment horizontal="center" vertical="top" wrapText="1"/>
    </xf>
    <xf numFmtId="188" fontId="31" fillId="8" borderId="22" xfId="1" applyNumberFormat="1" applyFont="1" applyFill="1" applyBorder="1" applyAlignment="1" applyProtection="1">
      <alignment horizontal="center" vertical="top" wrapText="1"/>
    </xf>
    <xf numFmtId="0" fontId="31" fillId="8" borderId="22" xfId="1" applyNumberFormat="1" applyFont="1" applyFill="1" applyBorder="1" applyAlignment="1" applyProtection="1">
      <alignment vertical="top" wrapText="1"/>
    </xf>
    <xf numFmtId="187" fontId="31" fillId="8" borderId="22" xfId="1" applyNumberFormat="1" applyFont="1" applyFill="1" applyBorder="1" applyAlignment="1" applyProtection="1">
      <alignment vertical="top" wrapText="1"/>
    </xf>
    <xf numFmtId="187" fontId="31" fillId="8" borderId="39" xfId="1" applyNumberFormat="1" applyFont="1" applyFill="1" applyBorder="1" applyAlignment="1" applyProtection="1">
      <alignment horizontal="right" vertical="top" wrapText="1"/>
    </xf>
    <xf numFmtId="0" fontId="34" fillId="7" borderId="18" xfId="0" applyFont="1" applyFill="1" applyBorder="1" applyAlignment="1" applyProtection="1">
      <alignment horizontal="left" vertical="top" wrapText="1" indent="2"/>
    </xf>
    <xf numFmtId="187" fontId="34" fillId="7" borderId="19" xfId="1" applyNumberFormat="1" applyFont="1" applyFill="1" applyBorder="1" applyAlignment="1" applyProtection="1">
      <alignment horizontal="center" vertical="top" wrapText="1"/>
    </xf>
    <xf numFmtId="188" fontId="34" fillId="7" borderId="19" xfId="1" applyNumberFormat="1" applyFont="1" applyFill="1" applyBorder="1" applyAlignment="1" applyProtection="1">
      <alignment horizontal="center" vertical="top" wrapText="1"/>
    </xf>
    <xf numFmtId="188" fontId="34" fillId="7" borderId="19" xfId="1" applyNumberFormat="1" applyFont="1" applyFill="1" applyBorder="1" applyAlignment="1" applyProtection="1">
      <alignment vertical="top" wrapText="1"/>
    </xf>
    <xf numFmtId="187" fontId="34" fillId="7" borderId="19" xfId="1" applyNumberFormat="1" applyFont="1" applyFill="1" applyBorder="1" applyAlignment="1" applyProtection="1">
      <alignment vertical="top" wrapText="1"/>
    </xf>
    <xf numFmtId="187" fontId="34" fillId="7" borderId="20" xfId="1" applyNumberFormat="1" applyFont="1" applyFill="1" applyBorder="1" applyAlignment="1" applyProtection="1">
      <alignment horizontal="right" vertical="top" wrapText="1"/>
    </xf>
    <xf numFmtId="0" fontId="32" fillId="0" borderId="0" xfId="0" applyFont="1" applyAlignment="1" applyProtection="1">
      <alignment vertical="top" wrapText="1"/>
    </xf>
    <xf numFmtId="0" fontId="34" fillId="0" borderId="15" xfId="0" applyFont="1" applyBorder="1" applyAlignment="1" applyProtection="1">
      <alignment horizontal="left" vertical="top" wrapText="1" indent="2"/>
    </xf>
    <xf numFmtId="187" fontId="34" fillId="0" borderId="16" xfId="1" applyNumberFormat="1" applyFont="1" applyFill="1" applyBorder="1" applyAlignment="1" applyProtection="1">
      <alignment horizontal="center" vertical="top" wrapText="1"/>
    </xf>
    <xf numFmtId="187" fontId="34" fillId="0" borderId="16" xfId="1" applyNumberFormat="1" applyFont="1" applyFill="1" applyBorder="1" applyAlignment="1" applyProtection="1">
      <alignment vertical="top" wrapText="1"/>
    </xf>
    <xf numFmtId="187" fontId="34" fillId="0" borderId="17" xfId="1" applyNumberFormat="1" applyFont="1" applyFill="1" applyBorder="1" applyAlignment="1" applyProtection="1">
      <alignment vertical="top" wrapText="1"/>
    </xf>
    <xf numFmtId="0" fontId="34" fillId="0" borderId="21" xfId="0" applyFont="1" applyBorder="1" applyAlignment="1" applyProtection="1">
      <alignment horizontal="left" vertical="top" wrapText="1" indent="2"/>
    </xf>
    <xf numFmtId="187" fontId="34" fillId="0" borderId="19" xfId="1" applyNumberFormat="1" applyFont="1" applyFill="1" applyBorder="1" applyAlignment="1" applyProtection="1">
      <alignment vertical="top" wrapText="1"/>
    </xf>
    <xf numFmtId="0" fontId="31" fillId="8" borderId="24" xfId="0" applyFont="1" applyFill="1" applyBorder="1" applyAlignment="1" applyProtection="1">
      <alignment vertical="top" wrapText="1"/>
    </xf>
    <xf numFmtId="187" fontId="31" fillId="8" borderId="11" xfId="0" applyNumberFormat="1" applyFont="1" applyFill="1" applyBorder="1" applyAlignment="1" applyProtection="1">
      <alignment horizontal="center" vertical="top" wrapText="1"/>
    </xf>
    <xf numFmtId="187" fontId="31" fillId="8" borderId="11" xfId="1" applyNumberFormat="1" applyFont="1" applyFill="1" applyBorder="1" applyAlignment="1" applyProtection="1">
      <alignment horizontal="center" vertical="top" wrapText="1"/>
    </xf>
    <xf numFmtId="0" fontId="31" fillId="8" borderId="11" xfId="0" applyFont="1" applyFill="1" applyBorder="1" applyAlignment="1" applyProtection="1">
      <alignment horizontal="center" vertical="top" wrapText="1"/>
    </xf>
    <xf numFmtId="187" fontId="31" fillId="8" borderId="11" xfId="1" applyNumberFormat="1" applyFont="1" applyFill="1" applyBorder="1" applyAlignment="1" applyProtection="1">
      <alignment vertical="top" wrapText="1"/>
    </xf>
    <xf numFmtId="187" fontId="31" fillId="8" borderId="17" xfId="1" applyNumberFormat="1" applyFont="1" applyFill="1" applyBorder="1" applyAlignment="1" applyProtection="1">
      <alignment vertical="top" wrapText="1"/>
    </xf>
    <xf numFmtId="0" fontId="31" fillId="8" borderId="23" xfId="0" applyFont="1" applyFill="1" applyBorder="1" applyAlignment="1" applyProtection="1">
      <alignment vertical="top" wrapText="1"/>
    </xf>
    <xf numFmtId="187" fontId="31" fillId="8" borderId="10" xfId="0" applyNumberFormat="1" applyFont="1" applyFill="1" applyBorder="1" applyAlignment="1" applyProtection="1">
      <alignment horizontal="center" vertical="top" wrapText="1"/>
    </xf>
    <xf numFmtId="0" fontId="31" fillId="8" borderId="10" xfId="0" applyFont="1" applyFill="1" applyBorder="1" applyAlignment="1" applyProtection="1">
      <alignment horizontal="center" vertical="top" wrapText="1"/>
    </xf>
    <xf numFmtId="0" fontId="36" fillId="8" borderId="36" xfId="0" applyFont="1" applyFill="1" applyBorder="1" applyAlignment="1" applyProtection="1">
      <alignment vertical="top" wrapText="1"/>
    </xf>
    <xf numFmtId="187" fontId="37" fillId="8" borderId="37" xfId="1" applyNumberFormat="1" applyFont="1" applyFill="1" applyBorder="1" applyAlignment="1" applyProtection="1">
      <alignment horizontal="center" vertical="top" wrapText="1"/>
    </xf>
    <xf numFmtId="0" fontId="37" fillId="8" borderId="37" xfId="0" applyFont="1" applyFill="1" applyBorder="1" applyAlignment="1" applyProtection="1">
      <alignment horizontal="center" vertical="top" wrapText="1"/>
    </xf>
    <xf numFmtId="187" fontId="37" fillId="8" borderId="37" xfId="1" applyNumberFormat="1" applyFont="1" applyFill="1" applyBorder="1" applyAlignment="1" applyProtection="1">
      <alignment vertical="top" wrapText="1"/>
    </xf>
    <xf numFmtId="187" fontId="34" fillId="8" borderId="38" xfId="1" applyNumberFormat="1" applyFont="1" applyFill="1" applyBorder="1" applyAlignment="1" applyProtection="1">
      <alignment vertical="top" wrapText="1"/>
    </xf>
    <xf numFmtId="0" fontId="31" fillId="6" borderId="50" xfId="0" applyFont="1" applyFill="1" applyBorder="1" applyAlignment="1" applyProtection="1">
      <alignment horizontal="center" vertical="top" wrapText="1"/>
    </xf>
    <xf numFmtId="0" fontId="31" fillId="6" borderId="51" xfId="0" applyFont="1" applyFill="1" applyBorder="1" applyAlignment="1" applyProtection="1">
      <alignment vertical="top" wrapText="1"/>
    </xf>
    <xf numFmtId="0" fontId="31" fillId="6" borderId="46" xfId="0" applyFont="1" applyFill="1" applyBorder="1" applyAlignment="1" applyProtection="1">
      <alignment horizontal="center" vertical="top" wrapText="1"/>
    </xf>
    <xf numFmtId="0" fontId="31" fillId="6" borderId="45" xfId="0" applyFont="1" applyFill="1" applyBorder="1" applyAlignment="1" applyProtection="1">
      <alignment vertical="top" wrapText="1"/>
    </xf>
    <xf numFmtId="0" fontId="31" fillId="6" borderId="46" xfId="0" applyFont="1" applyFill="1" applyBorder="1" applyAlignment="1" applyProtection="1">
      <alignment vertical="top" wrapText="1"/>
    </xf>
    <xf numFmtId="187" fontId="31" fillId="5" borderId="30" xfId="0" applyNumberFormat="1" applyFont="1" applyFill="1" applyBorder="1" applyAlignment="1" applyProtection="1">
      <alignment vertical="top" wrapText="1"/>
    </xf>
    <xf numFmtId="0" fontId="27" fillId="0" borderId="0" xfId="0" applyFont="1" applyAlignment="1" applyProtection="1">
      <alignment horizontal="center" wrapText="1"/>
    </xf>
    <xf numFmtId="187" fontId="27" fillId="0" borderId="0" xfId="1" applyNumberFormat="1" applyFont="1" applyAlignment="1" applyProtection="1">
      <alignment horizontal="right"/>
    </xf>
    <xf numFmtId="187" fontId="38" fillId="2" borderId="0" xfId="1" applyNumberFormat="1" applyFont="1" applyFill="1" applyBorder="1" applyAlignment="1" applyProtection="1">
      <alignment horizontal="center" vertical="center"/>
      <protection locked="0"/>
    </xf>
    <xf numFmtId="187" fontId="29" fillId="0" borderId="0" xfId="1" applyNumberFormat="1" applyFont="1" applyBorder="1" applyAlignment="1" applyProtection="1">
      <alignment horizontal="right"/>
    </xf>
    <xf numFmtId="187" fontId="38" fillId="4" borderId="11" xfId="1" applyNumberFormat="1" applyFont="1" applyFill="1" applyBorder="1" applyAlignment="1" applyProtection="1">
      <alignment horizontal="center" vertical="top" wrapText="1"/>
    </xf>
    <xf numFmtId="187" fontId="27" fillId="0" borderId="0" xfId="1" applyNumberFormat="1" applyFont="1" applyAlignment="1" applyProtection="1">
      <alignment horizontal="right" vertical="center"/>
    </xf>
    <xf numFmtId="187" fontId="38" fillId="9" borderId="29" xfId="1" applyNumberFormat="1" applyFont="1" applyFill="1" applyBorder="1" applyAlignment="1" applyProtection="1">
      <alignment horizontal="right"/>
    </xf>
    <xf numFmtId="187" fontId="39" fillId="9" borderId="11" xfId="1" applyNumberFormat="1" applyFont="1" applyFill="1" applyBorder="1" applyAlignment="1" applyProtection="1">
      <alignment horizontal="right"/>
    </xf>
    <xf numFmtId="187" fontId="27" fillId="9" borderId="11" xfId="1" applyNumberFormat="1" applyFont="1" applyFill="1" applyBorder="1" applyAlignment="1" applyProtection="1">
      <alignment horizontal="right"/>
    </xf>
    <xf numFmtId="0" fontId="39" fillId="0" borderId="11" xfId="1" applyNumberFormat="1" applyFont="1" applyBorder="1" applyAlignment="1" applyProtection="1">
      <alignment horizontal="center"/>
    </xf>
    <xf numFmtId="187" fontId="39" fillId="2" borderId="11" xfId="1" applyNumberFormat="1" applyFont="1" applyFill="1" applyBorder="1" applyAlignment="1" applyProtection="1">
      <alignment horizontal="left"/>
      <protection locked="0"/>
    </xf>
    <xf numFmtId="187" fontId="39" fillId="8" borderId="11" xfId="1" applyNumberFormat="1" applyFont="1" applyFill="1" applyBorder="1" applyAlignment="1" applyProtection="1">
      <alignment horizontal="right"/>
      <protection locked="0"/>
    </xf>
    <xf numFmtId="187" fontId="39" fillId="4" borderId="11" xfId="1" applyNumberFormat="1" applyFont="1" applyFill="1" applyBorder="1" applyAlignment="1" applyProtection="1">
      <alignment horizontal="right"/>
    </xf>
    <xf numFmtId="187" fontId="39" fillId="8" borderId="11" xfId="1" applyNumberFormat="1" applyFont="1" applyFill="1" applyBorder="1" applyAlignment="1" applyProtection="1">
      <alignment horizontal="right"/>
    </xf>
    <xf numFmtId="187" fontId="27" fillId="6" borderId="11" xfId="1" applyNumberFormat="1" applyFont="1" applyFill="1" applyBorder="1" applyAlignment="1" applyProtection="1">
      <alignment horizontal="right"/>
      <protection locked="0"/>
    </xf>
    <xf numFmtId="187" fontId="27" fillId="12" borderId="11" xfId="1" applyNumberFormat="1" applyFont="1" applyFill="1" applyBorder="1" applyAlignment="1" applyProtection="1">
      <alignment horizontal="right"/>
      <protection locked="0"/>
    </xf>
    <xf numFmtId="187" fontId="27" fillId="0" borderId="0" xfId="1" applyNumberFormat="1" applyFont="1" applyFill="1" applyAlignment="1" applyProtection="1">
      <alignment horizontal="right"/>
    </xf>
    <xf numFmtId="0" fontId="30" fillId="0" borderId="0" xfId="0" applyFont="1" applyAlignment="1">
      <alignment wrapText="1"/>
    </xf>
    <xf numFmtId="187" fontId="30" fillId="0" borderId="0" xfId="1" applyNumberFormat="1" applyFont="1" applyAlignment="1" applyProtection="1">
      <alignment horizontal="right"/>
    </xf>
    <xf numFmtId="0" fontId="40" fillId="0" borderId="48" xfId="0" applyFont="1" applyFill="1" applyBorder="1" applyAlignment="1">
      <alignment horizontal="left" vertical="center"/>
    </xf>
    <xf numFmtId="0" fontId="30" fillId="0" borderId="1" xfId="0" applyFont="1" applyBorder="1" applyAlignment="1" applyProtection="1">
      <alignment horizontal="left" vertical="top" wrapText="1"/>
    </xf>
    <xf numFmtId="0" fontId="30" fillId="0" borderId="2" xfId="0" applyFont="1" applyBorder="1" applyAlignment="1" applyProtection="1">
      <alignment horizontal="left" vertical="top" wrapText="1"/>
    </xf>
    <xf numFmtId="0" fontId="30" fillId="0" borderId="3" xfId="0" applyFont="1" applyBorder="1" applyAlignment="1" applyProtection="1">
      <alignment horizontal="left" vertical="top" wrapText="1"/>
    </xf>
    <xf numFmtId="0" fontId="26" fillId="2" borderId="0" xfId="0" applyFont="1" applyFill="1" applyAlignment="1" applyProtection="1">
      <alignment horizontal="left" vertical="center" wrapText="1"/>
      <protection locked="0"/>
    </xf>
    <xf numFmtId="0" fontId="29" fillId="0" borderId="0" xfId="0" applyFont="1" applyAlignment="1" applyProtection="1">
      <alignment horizontal="center" wrapText="1"/>
    </xf>
    <xf numFmtId="0" fontId="29" fillId="0" borderId="0" xfId="0" applyFont="1" applyAlignment="1" applyProtection="1">
      <alignment horizontal="left" vertical="top" wrapText="1"/>
    </xf>
    <xf numFmtId="0" fontId="29" fillId="0" borderId="42" xfId="0" applyFont="1" applyBorder="1" applyAlignment="1" applyProtection="1">
      <alignment horizontal="left" vertical="top" wrapText="1"/>
    </xf>
    <xf numFmtId="0" fontId="29" fillId="0" borderId="43" xfId="0" applyFont="1" applyBorder="1" applyAlignment="1" applyProtection="1">
      <alignment horizontal="left" vertical="top" wrapText="1"/>
    </xf>
    <xf numFmtId="0" fontId="29" fillId="0" borderId="44" xfId="0" applyFont="1" applyBorder="1" applyAlignment="1" applyProtection="1">
      <alignment horizontal="left" vertical="top" wrapText="1"/>
    </xf>
    <xf numFmtId="0" fontId="29" fillId="0" borderId="4" xfId="0" applyFont="1" applyBorder="1" applyAlignment="1" applyProtection="1">
      <alignment horizontal="left" vertical="top" wrapText="1"/>
    </xf>
    <xf numFmtId="0" fontId="29" fillId="0" borderId="5" xfId="0" applyFont="1" applyBorder="1" applyAlignment="1" applyProtection="1">
      <alignment horizontal="left" vertical="top" wrapText="1"/>
    </xf>
    <xf numFmtId="0" fontId="29" fillId="0" borderId="6" xfId="0" applyFont="1" applyBorder="1" applyAlignment="1" applyProtection="1">
      <alignment horizontal="left" vertical="top" wrapText="1"/>
    </xf>
    <xf numFmtId="0" fontId="29" fillId="0" borderId="7" xfId="0" applyFont="1" applyBorder="1" applyAlignment="1" applyProtection="1">
      <alignment horizontal="left" vertical="top" wrapText="1"/>
    </xf>
    <xf numFmtId="0" fontId="29" fillId="0" borderId="8" xfId="0" applyFont="1" applyBorder="1" applyAlignment="1" applyProtection="1">
      <alignment horizontal="left" vertical="top" wrapText="1"/>
    </xf>
    <xf numFmtId="0" fontId="29" fillId="0" borderId="9" xfId="0" applyFont="1" applyBorder="1" applyAlignment="1" applyProtection="1">
      <alignment horizontal="left" vertical="top" wrapText="1"/>
    </xf>
    <xf numFmtId="0" fontId="30" fillId="3" borderId="40" xfId="0" quotePrefix="1" applyFont="1" applyFill="1" applyBorder="1" applyAlignment="1" applyProtection="1">
      <alignment horizontal="center" vertical="top" wrapText="1"/>
    </xf>
    <xf numFmtId="0" fontId="30" fillId="3" borderId="41" xfId="0" quotePrefix="1" applyFont="1" applyFill="1" applyBorder="1" applyAlignment="1" applyProtection="1">
      <alignment horizontal="center" vertical="top" wrapText="1"/>
    </xf>
    <xf numFmtId="0" fontId="29" fillId="3" borderId="33" xfId="0" applyFont="1" applyFill="1" applyBorder="1" applyAlignment="1" applyProtection="1">
      <alignment horizontal="center" vertical="top" wrapText="1"/>
    </xf>
    <xf numFmtId="0" fontId="29" fillId="3" borderId="23" xfId="0" applyFont="1" applyFill="1" applyBorder="1" applyAlignment="1" applyProtection="1">
      <alignment horizontal="center" vertical="top" wrapText="1"/>
    </xf>
    <xf numFmtId="0" fontId="29" fillId="3" borderId="26" xfId="0" applyFont="1" applyFill="1" applyBorder="1" applyAlignment="1" applyProtection="1">
      <alignment horizontal="center" vertical="top" wrapText="1"/>
    </xf>
    <xf numFmtId="0" fontId="29" fillId="3" borderId="27" xfId="0" applyFont="1" applyFill="1" applyBorder="1" applyAlignment="1" applyProtection="1">
      <alignment horizontal="center" vertical="top" wrapText="1"/>
    </xf>
    <xf numFmtId="0" fontId="29" fillId="3" borderId="29" xfId="0" applyFont="1" applyFill="1" applyBorder="1" applyAlignment="1" applyProtection="1">
      <alignment horizontal="center" vertical="top" wrapText="1"/>
    </xf>
    <xf numFmtId="0" fontId="29" fillId="3" borderId="10" xfId="0" applyFont="1" applyFill="1" applyBorder="1" applyAlignment="1" applyProtection="1">
      <alignment horizontal="center" vertical="top" wrapText="1"/>
    </xf>
    <xf numFmtId="0" fontId="29" fillId="3" borderId="34" xfId="0" applyFont="1" applyFill="1" applyBorder="1" applyAlignment="1" applyProtection="1">
      <alignment horizontal="center" vertical="top" wrapText="1"/>
    </xf>
    <xf numFmtId="0" fontId="29" fillId="3" borderId="35" xfId="0" applyFont="1" applyFill="1" applyBorder="1" applyAlignment="1" applyProtection="1">
      <alignment horizontal="center" vertical="top" wrapText="1"/>
    </xf>
    <xf numFmtId="187" fontId="38" fillId="9" borderId="25" xfId="1" applyNumberFormat="1" applyFont="1" applyFill="1" applyBorder="1" applyAlignment="1" applyProtection="1">
      <alignment horizontal="center" vertical="center"/>
    </xf>
    <xf numFmtId="187" fontId="38" fillId="9" borderId="47" xfId="1" applyNumberFormat="1" applyFont="1" applyFill="1" applyBorder="1" applyAlignment="1" applyProtection="1">
      <alignment horizontal="center" vertical="center"/>
    </xf>
    <xf numFmtId="187" fontId="38" fillId="4" borderId="11" xfId="1" applyNumberFormat="1" applyFont="1" applyFill="1" applyBorder="1" applyAlignment="1" applyProtection="1">
      <alignment horizontal="center" vertical="center"/>
    </xf>
    <xf numFmtId="187" fontId="38" fillId="4" borderId="11" xfId="1" applyNumberFormat="1" applyFont="1" applyFill="1" applyBorder="1" applyAlignment="1" applyProtection="1">
      <alignment horizontal="center"/>
    </xf>
    <xf numFmtId="187" fontId="38" fillId="6" borderId="11" xfId="1" applyNumberFormat="1" applyFont="1" applyFill="1" applyBorder="1" applyAlignment="1" applyProtection="1">
      <alignment horizontal="center" vertical="center" wrapText="1"/>
    </xf>
    <xf numFmtId="187" fontId="29" fillId="0" borderId="0" xfId="1" applyNumberFormat="1" applyFont="1" applyAlignment="1" applyProtection="1">
      <alignment horizontal="center"/>
    </xf>
    <xf numFmtId="187" fontId="29" fillId="0" borderId="0" xfId="1" applyNumberFormat="1" applyFont="1" applyBorder="1" applyAlignment="1" applyProtection="1">
      <alignment horizontal="center"/>
    </xf>
    <xf numFmtId="187" fontId="38" fillId="12" borderId="11" xfId="1" applyNumberFormat="1" applyFont="1" applyFill="1" applyBorder="1" applyAlignment="1" applyProtection="1">
      <alignment horizontal="center" vertical="center" wrapText="1"/>
    </xf>
    <xf numFmtId="187" fontId="38" fillId="8" borderId="11" xfId="1" applyNumberFormat="1" applyFont="1" applyFill="1" applyBorder="1" applyAlignment="1" applyProtection="1">
      <alignment horizontal="center" vertical="center" wrapText="1"/>
    </xf>
    <xf numFmtId="187" fontId="38" fillId="4" borderId="26" xfId="1" applyNumberFormat="1" applyFont="1" applyFill="1" applyBorder="1" applyAlignment="1" applyProtection="1">
      <alignment horizontal="center"/>
    </xf>
    <xf numFmtId="187" fontId="38" fillId="4" borderId="52" xfId="1" applyNumberFormat="1" applyFont="1" applyFill="1" applyBorder="1" applyAlignment="1" applyProtection="1">
      <alignment horizontal="center"/>
    </xf>
    <xf numFmtId="187" fontId="38" fillId="4" borderId="27" xfId="1" applyNumberFormat="1" applyFont="1" applyFill="1" applyBorder="1" applyAlignment="1" applyProtection="1">
      <alignment horizontal="center"/>
    </xf>
    <xf numFmtId="0" fontId="14" fillId="0" borderId="0" xfId="0" applyFont="1" applyAlignment="1">
      <alignment horizontal="center"/>
    </xf>
    <xf numFmtId="0" fontId="15" fillId="0" borderId="25" xfId="0" applyFont="1" applyBorder="1" applyAlignment="1">
      <alignment horizontal="center"/>
    </xf>
    <xf numFmtId="0" fontId="14" fillId="0" borderId="2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25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2" fillId="0" borderId="42" xfId="0" applyFont="1" applyBorder="1" applyAlignment="1">
      <alignment horizontal="left" vertical="top" wrapText="1"/>
    </xf>
    <xf numFmtId="0" fontId="2" fillId="0" borderId="43" xfId="0" applyFont="1" applyBorder="1" applyAlignment="1">
      <alignment horizontal="left" vertical="top" wrapText="1"/>
    </xf>
    <xf numFmtId="0" fontId="2" fillId="0" borderId="4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4" fillId="3" borderId="40" xfId="0" quotePrefix="1" applyFont="1" applyFill="1" applyBorder="1" applyAlignment="1">
      <alignment horizontal="center" vertical="top" wrapText="1"/>
    </xf>
    <xf numFmtId="0" fontId="4" fillId="3" borderId="41" xfId="0" quotePrefix="1" applyFont="1" applyFill="1" applyBorder="1" applyAlignment="1">
      <alignment horizontal="center" vertical="top" wrapText="1"/>
    </xf>
    <xf numFmtId="0" fontId="2" fillId="3" borderId="33" xfId="0" applyFont="1" applyFill="1" applyBorder="1" applyAlignment="1">
      <alignment horizontal="center" vertical="top" wrapText="1"/>
    </xf>
    <xf numFmtId="0" fontId="2" fillId="3" borderId="23" xfId="0" applyFont="1" applyFill="1" applyBorder="1" applyAlignment="1">
      <alignment horizontal="center" vertical="top" wrapText="1"/>
    </xf>
    <xf numFmtId="0" fontId="2" fillId="3" borderId="26" xfId="0" applyFont="1" applyFill="1" applyBorder="1" applyAlignment="1">
      <alignment horizontal="center" vertical="top" wrapText="1"/>
    </xf>
    <xf numFmtId="0" fontId="2" fillId="3" borderId="27" xfId="0" applyFont="1" applyFill="1" applyBorder="1" applyAlignment="1">
      <alignment horizontal="center" vertical="top" wrapText="1"/>
    </xf>
    <xf numFmtId="0" fontId="2" fillId="3" borderId="29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 wrapText="1"/>
    </xf>
    <xf numFmtId="0" fontId="2" fillId="3" borderId="34" xfId="0" applyFont="1" applyFill="1" applyBorder="1" applyAlignment="1">
      <alignment horizontal="center" vertical="top" wrapText="1"/>
    </xf>
    <xf numFmtId="0" fontId="2" fillId="3" borderId="35" xfId="0" applyFont="1" applyFill="1" applyBorder="1" applyAlignment="1">
      <alignment horizontal="center" vertical="top" wrapText="1"/>
    </xf>
    <xf numFmtId="187" fontId="21" fillId="9" borderId="26" xfId="1" applyNumberFormat="1" applyFont="1" applyFill="1" applyBorder="1" applyAlignment="1" applyProtection="1">
      <alignment horizontal="center" vertical="center"/>
    </xf>
    <xf numFmtId="187" fontId="21" fillId="9" borderId="27" xfId="1" applyNumberFormat="1" applyFont="1" applyFill="1" applyBorder="1" applyAlignment="1" applyProtection="1">
      <alignment horizontal="center" vertical="center"/>
    </xf>
    <xf numFmtId="187" fontId="21" fillId="4" borderId="11" xfId="1" applyNumberFormat="1" applyFont="1" applyFill="1" applyBorder="1" applyAlignment="1" applyProtection="1">
      <alignment horizontal="center" vertical="center"/>
    </xf>
    <xf numFmtId="187" fontId="21" fillId="4" borderId="11" xfId="1" applyNumberFormat="1" applyFont="1" applyFill="1" applyBorder="1" applyAlignment="1" applyProtection="1">
      <alignment horizontal="center"/>
    </xf>
    <xf numFmtId="187" fontId="13" fillId="0" borderId="0" xfId="1" applyNumberFormat="1" applyFont="1" applyAlignment="1" applyProtection="1">
      <alignment horizontal="center"/>
    </xf>
    <xf numFmtId="187" fontId="13" fillId="0" borderId="0" xfId="1" applyNumberFormat="1" applyFont="1" applyBorder="1" applyAlignment="1" applyProtection="1">
      <alignment horizontal="center"/>
    </xf>
    <xf numFmtId="187" fontId="21" fillId="6" borderId="11" xfId="1" applyNumberFormat="1" applyFont="1" applyFill="1" applyBorder="1" applyAlignment="1" applyProtection="1">
      <alignment horizontal="center" vertical="center" wrapText="1"/>
    </xf>
    <xf numFmtId="187" fontId="21" fillId="12" borderId="11" xfId="1" applyNumberFormat="1" applyFont="1" applyFill="1" applyBorder="1" applyAlignment="1" applyProtection="1">
      <alignment horizontal="center" vertical="center" wrapText="1"/>
    </xf>
    <xf numFmtId="187" fontId="21" fillId="8" borderId="11" xfId="1" applyNumberFormat="1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left" vertical="top" wrapText="1"/>
    </xf>
    <xf numFmtId="0" fontId="16" fillId="0" borderId="2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</cellXfs>
  <cellStyles count="4">
    <cellStyle name="Comma" xfId="1" builtinId="3"/>
    <cellStyle name="Normal" xfId="0" builtinId="0"/>
    <cellStyle name="เครื่องหมายจุลภาค 2" xfId="2" xr:uid="{00000000-0005-0000-0000-000002000000}"/>
    <cellStyle name="ปกติ 2" xfId="3" xr:uid="{00000000-0005-0000-0000-000003000000}"/>
  </cellStyles>
  <dxfs count="7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center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border outline="0">
        <top style="thin">
          <color theme="4" tint="0.39997558519241921"/>
        </top>
      </border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border outline="0">
        <top style="thin">
          <color theme="4" tint="0.39997558519241921"/>
        </top>
      </border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theme="4" tint="0.3999755851924192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theme="4" tint="0.3999755851924192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theme="4" tint="0.79998168889431442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theme="4" tint="0.79998168889431442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theme="4" tint="0.79998168889431442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theme="4" tint="0.79998168889431442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H SarabunPSK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</xdr:colOff>
      <xdr:row>0</xdr:row>
      <xdr:rowOff>19050</xdr:rowOff>
    </xdr:from>
    <xdr:to>
      <xdr:col>5</xdr:col>
      <xdr:colOff>2349500</xdr:colOff>
      <xdr:row>0</xdr:row>
      <xdr:rowOff>615949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994400" y="19050"/>
          <a:ext cx="2311400" cy="596899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XXXXX_1_1_15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38100</xdr:colOff>
      <xdr:row>0</xdr:row>
      <xdr:rowOff>19050</xdr:rowOff>
    </xdr:from>
    <xdr:to>
      <xdr:col>5</xdr:col>
      <xdr:colOff>2349500</xdr:colOff>
      <xdr:row>0</xdr:row>
      <xdr:rowOff>615949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2A405A8D-8D2B-4703-B1E4-655916246F41}"/>
            </a:ext>
          </a:extLst>
        </xdr:cNvPr>
        <xdr:cNvSpPr/>
      </xdr:nvSpPr>
      <xdr:spPr>
        <a:xfrm>
          <a:off x="5981700" y="19050"/>
          <a:ext cx="2311400" cy="596899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753DC_1_1_15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เทศบาลเมืองตะลุบัน" displayName="เทศบาลเมืองตะลุบัน" ref="D1:D7" totalsRowShown="0" headerRowDxfId="75" dataDxfId="74" tableBorderDxfId="73">
  <autoFilter ref="D1:D7" xr:uid="{00000000-0009-0000-0100-000001000000}"/>
  <tableColumns count="1">
    <tableColumn id="1" xr3:uid="{00000000-0010-0000-0000-000001000000}" name="เทศบาลเมืองตะลุบัน" dataDxfId="7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เทศบาลเมืองนราธิวาส" displayName="เทศบาลเมืองนราธิวาส" ref="E1:E7" totalsRowShown="0" headerRowDxfId="71" dataDxfId="70" tableBorderDxfId="69">
  <autoFilter ref="E1:E7" xr:uid="{00000000-0009-0000-0100-000003000000}"/>
  <tableColumns count="1">
    <tableColumn id="1" xr3:uid="{00000000-0010-0000-0100-000001000000}" name="เทศบาลเมืองนราธิวาส" dataDxfId="68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เทศบาลเมืองเบตง" displayName="เทศบาลเมืองเบตง" ref="F1:F6" totalsRowShown="0" headerRowDxfId="67" dataDxfId="66" tableBorderDxfId="65">
  <autoFilter ref="F1:F6" xr:uid="{00000000-0009-0000-0100-000004000000}"/>
  <tableColumns count="1">
    <tableColumn id="1" xr3:uid="{00000000-0010-0000-0200-000001000000}" name="เทศบาลเมืองเบตง" dataDxfId="64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เทศบาลเมืองปัตตานี" displayName="เทศบาลเมืองปัตตานี" ref="G1:G6" totalsRowShown="0" headerRowDxfId="63" dataDxfId="62" tableBorderDxfId="61">
  <autoFilter ref="G1:G6" xr:uid="{00000000-0009-0000-0100-000005000000}"/>
  <tableColumns count="1">
    <tableColumn id="1" xr3:uid="{00000000-0010-0000-0300-000001000000}" name="เทศบาลเมืองปัตตานี" dataDxfId="6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เทศบาลเมืองสตูล" displayName="เทศบาลเมืองสตูล" ref="H1:H5" totalsRowShown="0" headerRowDxfId="59" dataDxfId="58" tableBorderDxfId="57">
  <autoFilter ref="H1:H5" xr:uid="{00000000-0009-0000-0100-000006000000}"/>
  <tableColumns count="1">
    <tableColumn id="1" xr3:uid="{00000000-0010-0000-0400-000001000000}" name="เทศบาลเมืองสตูล" dataDxfId="56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เทศบาลเมืองสุไหงโก_ลก" displayName="เทศบาลเมืองสุไหงโก_ลก" ref="I1:I5" totalsRowShown="0" headerRowDxfId="55" dataDxfId="54" tableBorderDxfId="53">
  <autoFilter ref="I1:I5" xr:uid="{00000000-0009-0000-0100-000008000000}"/>
  <tableColumns count="1">
    <tableColumn id="1" xr3:uid="{00000000-0010-0000-0500-000001000000}" name="เทศบาลเมืองสุไหงโก - ลก" dataDxfId="5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6000000}" name="องค์การบริหารส่วนจังหวัดปัตตานี" displayName="องค์การบริหารส่วนจังหวัดปัตตานี" ref="J1:J3" totalsRowShown="0" headerRowDxfId="51" dataDxfId="50" tableBorderDxfId="49">
  <autoFilter ref="J1:J3" xr:uid="{00000000-0009-0000-0100-000009000000}"/>
  <tableColumns count="1">
    <tableColumn id="1" xr3:uid="{00000000-0010-0000-0600-000001000000}" name="องค์การบริหารส่วนจังหวัดปัตตานี" dataDxfId="48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7000000}" name="องค์การบริหารส่วนจังหวัดยะลา" displayName="องค์การบริหารส่วนจังหวัดยะลา" ref="K1:K2" totalsRowShown="0" headerRowDxfId="47" dataDxfId="46" tableBorderDxfId="45">
  <autoFilter ref="K1:K2" xr:uid="{00000000-0009-0000-0100-00000A000000}"/>
  <tableColumns count="1">
    <tableColumn id="1" xr3:uid="{00000000-0010-0000-0700-000001000000}" name="องค์การบริหารส่วนจังหวัดยะลา" dataDxfId="44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8000000}" name="องค์การบริหารส่วนจังหวัดสตูล" displayName="องค์การบริหารส่วนจังหวัดสตูล" ref="L1:L2" totalsRowShown="0" headerRowDxfId="43" dataDxfId="42" tableBorderDxfId="41">
  <autoFilter ref="L1:L2" xr:uid="{00000000-0009-0000-0100-00000B000000}"/>
  <tableColumns count="1">
    <tableColumn id="1" xr3:uid="{00000000-0010-0000-0800-000001000000}" name="องค์การบริหารส่วนจังหวัดสตูล" dataDxfId="40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9000000}" name="Table18" displayName="Table18" ref="A1:A19" totalsRowShown="0" headerRowDxfId="39" dataDxfId="38" tableBorderDxfId="37">
  <autoFilter ref="A1:A19" xr:uid="{00000000-0009-0000-0100-000012000000}"/>
  <tableColumns count="1">
    <tableColumn id="1" xr3:uid="{00000000-0010-0000-0900-000001000000}" name="เทศบาล" dataDxfId="36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A000000}" name="เทศบาลตำบลคลองขุด" displayName="เทศบาลตำบลคลองขุด" ref="B1:B2" totalsRowShown="0" headerRowDxfId="35" dataDxfId="34" tableBorderDxfId="33">
  <autoFilter ref="B1:B2" xr:uid="{00000000-0009-0000-0100-000013000000}"/>
  <tableColumns count="1">
    <tableColumn id="1" xr3:uid="{00000000-0010-0000-0A00-000001000000}" name="เทศบาลตำบลคลองขุด" dataDxfId="32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B000000}" name="เทศบาลนครยะลา" displayName="เทศบาลนครยะลา" ref="C1:C8" totalsRowShown="0" headerRowDxfId="31" dataDxfId="30" tableBorderDxfId="29">
  <autoFilter ref="C1:C8" xr:uid="{00000000-0009-0000-0100-00001C000000}"/>
  <tableColumns count="1">
    <tableColumn id="1" xr3:uid="{00000000-0010-0000-0B00-000001000000}" name="เทศบาลนครยะลา" dataDxfId="28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0C000000}" name="เทศบาลตำบลปริก" displayName="เทศบาลตำบลปริก" ref="M1:M2" totalsRowShown="0" headerRowDxfId="27" dataDxfId="26" tableBorderDxfId="25">
  <autoFilter ref="M1:M2" xr:uid="{00000000-0009-0000-0100-000020000000}"/>
  <tableColumns count="1">
    <tableColumn id="1" xr3:uid="{00000000-0010-0000-0C00-000001000000}" name="เทศบาลตำบลปริก" dataDxfId="24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0D000000}" name="เทศบาลตำบลพะตง" displayName="เทศบาลตำบลพะตง" ref="N1:N2" totalsRowShown="0" headerRowDxfId="23" dataDxfId="22" tableBorderDxfId="21">
  <autoFilter ref="N1:N2" xr:uid="{00000000-0009-0000-0100-000021000000}"/>
  <tableColumns count="1">
    <tableColumn id="1" xr3:uid="{00000000-0010-0000-0D00-000001000000}" name="เทศบาลตำบลพะตง" dataDxfId="20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E000000}" name="เทศบาลนครสงขลา" displayName="เทศบาลนครสงขลา" ref="O1:O6" totalsRowShown="0" headerRowDxfId="19" dataDxfId="18" tableBorderDxfId="17">
  <autoFilter ref="O1:O6" xr:uid="{00000000-0009-0000-0100-000025000000}"/>
  <tableColumns count="1">
    <tableColumn id="1" xr3:uid="{00000000-0010-0000-0E00-000001000000}" name="เทศบาลนครสงขลา" dataDxfId="16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0F000000}" name="เทศบาลนครหาดใหญ่" displayName="เทศบาลนครหาดใหญ่" ref="P1:P7" totalsRowShown="0" headerRowDxfId="15" dataDxfId="14" tableBorderDxfId="13">
  <autoFilter ref="P1:P7" xr:uid="{00000000-0009-0000-0100-000026000000}"/>
  <tableColumns count="1">
    <tableColumn id="1" xr3:uid="{00000000-0010-0000-0F00-000001000000}" name="เทศบาลนครหาดใหญ่" dataDxfId="12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10000000}" name="เทศบาลเมืองสะเดา" displayName="เทศบาลเมืองสะเดา" ref="Q1:Q4" totalsRowShown="0" headerRowDxfId="11" dataDxfId="10" tableBorderDxfId="9">
  <autoFilter ref="Q1:Q4" xr:uid="{00000000-0009-0000-0100-00002E000000}"/>
  <tableColumns count="1">
    <tableColumn id="1" xr3:uid="{00000000-0010-0000-1000-000001000000}" name="เทศบาลเมืองสะเดา" dataDxfId="8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11000000}" name="องค์การบริหารส่วนจังหวัดสงขลา" displayName="องค์การบริหารส่วนจังหวัดสงขลา" ref="R1:R3" totalsRowShown="0" headerRowDxfId="7" dataDxfId="6" tableBorderDxfId="5">
  <autoFilter ref="R1:R3" xr:uid="{00000000-0009-0000-0100-000030000000}"/>
  <tableColumns count="1">
    <tableColumn id="1" xr3:uid="{00000000-0010-0000-1100-000001000000}" name="องค์การบริหารส่วนจังหวัดสงขลา" dataDxfId="4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12000000}" name="กรุณาเลือกเทศบาล" displayName="กรุณาเลือกเทศบาล" ref="S1:S2" totalsRowShown="0" headerRowDxfId="3" dataDxfId="2" tableBorderDxfId="1">
  <autoFilter ref="S1:S2" xr:uid="{00000000-0009-0000-0100-000035000000}"/>
  <tableColumns count="1">
    <tableColumn id="1" xr3:uid="{00000000-0010-0000-1200-000001000000}" name="กรุณาเลือกเทศบาล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view="pageBreakPreview" topLeftCell="A4" zoomScaleNormal="100" zoomScaleSheetLayoutView="100" workbookViewId="0">
      <selection activeCell="A6" sqref="A6:F6"/>
    </sheetView>
  </sheetViews>
  <sheetFormatPr defaultColWidth="9" defaultRowHeight="17" x14ac:dyDescent="0.6"/>
  <cols>
    <col min="1" max="1" width="38" style="108" customWidth="1"/>
    <col min="2" max="2" width="9.25" style="108" customWidth="1"/>
    <col min="3" max="3" width="9.25" style="181" customWidth="1"/>
    <col min="4" max="4" width="9.25" style="108" customWidth="1"/>
    <col min="5" max="5" width="12.25" style="108" bestFit="1" customWidth="1"/>
    <col min="6" max="6" width="31.83203125" style="108" customWidth="1"/>
    <col min="7" max="8" width="9" style="108"/>
    <col min="9" max="9" width="11.1640625" style="108" bestFit="1" customWidth="1"/>
    <col min="10" max="16384" width="9" style="108"/>
  </cols>
  <sheetData>
    <row r="1" spans="1:9" ht="50.15" customHeight="1" x14ac:dyDescent="0.6">
      <c r="A1" s="204" t="s">
        <v>146</v>
      </c>
      <c r="B1" s="204"/>
      <c r="C1" s="204"/>
      <c r="D1" s="204"/>
      <c r="E1" s="204"/>
      <c r="F1" s="204"/>
      <c r="I1" s="109" t="s">
        <v>0</v>
      </c>
    </row>
    <row r="2" spans="1:9" ht="20.5" customHeight="1" x14ac:dyDescent="0.8">
      <c r="A2" s="205" t="s">
        <v>1</v>
      </c>
      <c r="B2" s="205"/>
      <c r="C2" s="205"/>
      <c r="D2" s="205"/>
      <c r="E2" s="205"/>
      <c r="F2" s="205"/>
    </row>
    <row r="3" spans="1:9" s="111" customFormat="1" ht="24" x14ac:dyDescent="0.8">
      <c r="A3" s="110" t="s">
        <v>2</v>
      </c>
      <c r="C3" s="112"/>
    </row>
    <row r="4" spans="1:9" s="111" customFormat="1" ht="20.5" customHeight="1" x14ac:dyDescent="0.8">
      <c r="A4" s="206" t="s">
        <v>3</v>
      </c>
      <c r="B4" s="206"/>
      <c r="C4" s="206"/>
      <c r="D4" s="206"/>
      <c r="E4" s="206"/>
      <c r="F4" s="206"/>
    </row>
    <row r="5" spans="1:9" s="111" customFormat="1" ht="24.5" thickBot="1" x14ac:dyDescent="0.85">
      <c r="C5" s="112"/>
    </row>
    <row r="6" spans="1:9" s="113" customFormat="1" ht="365.5" customHeight="1" thickBot="1" x14ac:dyDescent="0.35">
      <c r="A6" s="201" t="s">
        <v>152</v>
      </c>
      <c r="B6" s="202"/>
      <c r="C6" s="202"/>
      <c r="D6" s="202"/>
      <c r="E6" s="202"/>
      <c r="F6" s="203"/>
    </row>
    <row r="7" spans="1:9" s="113" customFormat="1" ht="102" customHeight="1" thickBot="1" x14ac:dyDescent="0.35">
      <c r="A7" s="201" t="s">
        <v>153</v>
      </c>
      <c r="B7" s="202"/>
      <c r="C7" s="202"/>
      <c r="D7" s="202"/>
      <c r="E7" s="202"/>
      <c r="F7" s="203"/>
    </row>
    <row r="8" spans="1:9" s="111" customFormat="1" ht="75.75" customHeight="1" thickBot="1" x14ac:dyDescent="0.85">
      <c r="A8" s="201" t="s">
        <v>154</v>
      </c>
      <c r="B8" s="202"/>
      <c r="C8" s="202"/>
      <c r="D8" s="202"/>
      <c r="E8" s="202"/>
      <c r="F8" s="203"/>
    </row>
    <row r="9" spans="1:9" s="113" customFormat="1" ht="117" customHeight="1" x14ac:dyDescent="0.3">
      <c r="A9" s="210" t="s">
        <v>155</v>
      </c>
      <c r="B9" s="211"/>
      <c r="C9" s="211"/>
      <c r="D9" s="211"/>
      <c r="E9" s="211"/>
      <c r="F9" s="212"/>
    </row>
    <row r="10" spans="1:9" s="111" customFormat="1" ht="96" customHeight="1" thickBot="1" x14ac:dyDescent="0.85">
      <c r="A10" s="213"/>
      <c r="B10" s="214"/>
      <c r="C10" s="214"/>
      <c r="D10" s="214"/>
      <c r="E10" s="214"/>
      <c r="F10" s="215"/>
    </row>
    <row r="11" spans="1:9" s="111" customFormat="1" ht="24" x14ac:dyDescent="0.8">
      <c r="A11" s="114"/>
      <c r="B11" s="216" t="s">
        <v>7</v>
      </c>
      <c r="C11" s="217"/>
      <c r="D11" s="115" t="s">
        <v>8</v>
      </c>
      <c r="E11" s="115" t="s">
        <v>9</v>
      </c>
      <c r="F11" s="116" t="s">
        <v>10</v>
      </c>
    </row>
    <row r="12" spans="1:9" s="111" customFormat="1" ht="20.5" customHeight="1" x14ac:dyDescent="0.8">
      <c r="A12" s="218" t="s">
        <v>11</v>
      </c>
      <c r="B12" s="220" t="s">
        <v>12</v>
      </c>
      <c r="C12" s="221"/>
      <c r="D12" s="222" t="s">
        <v>13</v>
      </c>
      <c r="E12" s="222" t="s">
        <v>14</v>
      </c>
      <c r="F12" s="224" t="s">
        <v>15</v>
      </c>
    </row>
    <row r="13" spans="1:9" s="111" customFormat="1" ht="24" x14ac:dyDescent="0.8">
      <c r="A13" s="219"/>
      <c r="B13" s="117" t="s">
        <v>16</v>
      </c>
      <c r="C13" s="117" t="s">
        <v>17</v>
      </c>
      <c r="D13" s="223"/>
      <c r="E13" s="223"/>
      <c r="F13" s="225"/>
    </row>
    <row r="14" spans="1:9" s="122" customFormat="1" ht="24" x14ac:dyDescent="0.75">
      <c r="A14" s="118" t="s">
        <v>18</v>
      </c>
      <c r="B14" s="119"/>
      <c r="C14" s="120"/>
      <c r="D14" s="119"/>
      <c r="E14" s="119"/>
      <c r="F14" s="121">
        <f>F15+F20</f>
        <v>0</v>
      </c>
    </row>
    <row r="15" spans="1:9" s="129" customFormat="1" ht="24" x14ac:dyDescent="0.75">
      <c r="A15" s="123" t="s">
        <v>19</v>
      </c>
      <c r="B15" s="124">
        <f>SUM(B16:B19)</f>
        <v>0</v>
      </c>
      <c r="C15" s="125" t="s">
        <v>20</v>
      </c>
      <c r="D15" s="126"/>
      <c r="E15" s="127"/>
      <c r="F15" s="128">
        <f>SUM(F16:F19)</f>
        <v>0</v>
      </c>
    </row>
    <row r="16" spans="1:9" s="129" customFormat="1" ht="24" x14ac:dyDescent="0.75">
      <c r="A16" s="130" t="s">
        <v>21</v>
      </c>
      <c r="B16" s="131">
        <f>SUMIFS(จำนวนเด็ก!$E$8:$E$17,จำนวนเด็ก!$E$8:$E$17,"&lt;=40")</f>
        <v>0</v>
      </c>
      <c r="C16" s="132"/>
      <c r="D16" s="133">
        <v>80</v>
      </c>
      <c r="E16" s="134">
        <v>36</v>
      </c>
      <c r="F16" s="135">
        <f>+B16*D16*E16</f>
        <v>0</v>
      </c>
    </row>
    <row r="17" spans="1:6" s="129" customFormat="1" ht="24" x14ac:dyDescent="0.75">
      <c r="A17" s="130" t="s">
        <v>22</v>
      </c>
      <c r="B17" s="131">
        <f>SUMIFS(จำนวนเด็ก!$E$8:$E$17,จำนวนเด็ก!$E$8:$E$17,"&gt;40",จำนวนเด็ก!$E$8:$E$17,"&lt;=100")</f>
        <v>0</v>
      </c>
      <c r="C17" s="132"/>
      <c r="D17" s="133">
        <v>80</v>
      </c>
      <c r="E17" s="134">
        <v>27</v>
      </c>
      <c r="F17" s="135">
        <f t="shared" ref="F17:F24" si="0">+B17*D17*E17</f>
        <v>0</v>
      </c>
    </row>
    <row r="18" spans="1:6" s="129" customFormat="1" ht="24" x14ac:dyDescent="0.75">
      <c r="A18" s="130" t="s">
        <v>23</v>
      </c>
      <c r="B18" s="131">
        <f>SUMIFS(จำนวนเด็ก!$E$8:$E$17,จำนวนเด็ก!$E$8:$E$17,"&gt;100",จำนวนเด็ก!$E$8:$E$17,"&lt;=120")</f>
        <v>0</v>
      </c>
      <c r="C18" s="132"/>
      <c r="D18" s="133">
        <v>80</v>
      </c>
      <c r="E18" s="134">
        <v>24</v>
      </c>
      <c r="F18" s="135">
        <f t="shared" si="0"/>
        <v>0</v>
      </c>
    </row>
    <row r="19" spans="1:6" s="129" customFormat="1" ht="24" x14ac:dyDescent="0.75">
      <c r="A19" s="130" t="s">
        <v>24</v>
      </c>
      <c r="B19" s="131">
        <f>SUMIFS(จำนวนเด็ก!$E$8:$E$17,จำนวนเด็ก!$E$8:$E$17,"&gt;120")</f>
        <v>0</v>
      </c>
      <c r="C19" s="132"/>
      <c r="D19" s="133">
        <v>80</v>
      </c>
      <c r="E19" s="134">
        <v>22</v>
      </c>
      <c r="F19" s="135">
        <f t="shared" si="0"/>
        <v>0</v>
      </c>
    </row>
    <row r="20" spans="1:6" s="129" customFormat="1" ht="24" x14ac:dyDescent="0.75">
      <c r="A20" s="136" t="s">
        <v>25</v>
      </c>
      <c r="B20" s="137">
        <f>SUM(B21:B24)</f>
        <v>0</v>
      </c>
      <c r="C20" s="138" t="s">
        <v>20</v>
      </c>
      <c r="D20" s="139"/>
      <c r="E20" s="140"/>
      <c r="F20" s="141">
        <f>SUM(F21:F24)</f>
        <v>0</v>
      </c>
    </row>
    <row r="21" spans="1:6" s="129" customFormat="1" ht="24" x14ac:dyDescent="0.75">
      <c r="A21" s="130" t="s">
        <v>21</v>
      </c>
      <c r="B21" s="131">
        <f>SUMIFS(จำนวนเด็ก!$H$8:$H$17,จำนวนเด็ก!$H$8:$H$17,"&lt;=40")</f>
        <v>0</v>
      </c>
      <c r="C21" s="132"/>
      <c r="D21" s="133">
        <v>200</v>
      </c>
      <c r="E21" s="134">
        <v>36</v>
      </c>
      <c r="F21" s="135">
        <f t="shared" si="0"/>
        <v>0</v>
      </c>
    </row>
    <row r="22" spans="1:6" s="129" customFormat="1" ht="24" x14ac:dyDescent="0.75">
      <c r="A22" s="130" t="s">
        <v>22</v>
      </c>
      <c r="B22" s="131">
        <f>SUMIFS(จำนวนเด็ก!$H$8:$H$17,จำนวนเด็ก!$H$8:$H$17,"&gt;40",จำนวนเด็ก!$H$8:$H$17,"&lt;=100")</f>
        <v>0</v>
      </c>
      <c r="C22" s="132"/>
      <c r="D22" s="133">
        <v>200</v>
      </c>
      <c r="E22" s="134">
        <v>27</v>
      </c>
      <c r="F22" s="135">
        <f t="shared" si="0"/>
        <v>0</v>
      </c>
    </row>
    <row r="23" spans="1:6" s="129" customFormat="1" ht="24" x14ac:dyDescent="0.75">
      <c r="A23" s="130" t="s">
        <v>23</v>
      </c>
      <c r="B23" s="131">
        <f>SUMIFS(จำนวนเด็ก!$H$8:$H$17,จำนวนเด็ก!$H$8:$H$17,"&gt;100",จำนวนเด็ก!$H$8:$H$17,"&lt;=120")</f>
        <v>0</v>
      </c>
      <c r="C23" s="132"/>
      <c r="D23" s="133">
        <v>200</v>
      </c>
      <c r="E23" s="134">
        <v>24</v>
      </c>
      <c r="F23" s="135">
        <f t="shared" si="0"/>
        <v>0</v>
      </c>
    </row>
    <row r="24" spans="1:6" s="129" customFormat="1" ht="24" x14ac:dyDescent="0.75">
      <c r="A24" s="130" t="s">
        <v>24</v>
      </c>
      <c r="B24" s="131">
        <f>SUMIFS(จำนวนเด็ก!$H$8:$H$17,จำนวนเด็ก!$H$8:$H$17,"&gt;120")</f>
        <v>0</v>
      </c>
      <c r="C24" s="132"/>
      <c r="D24" s="133">
        <v>200</v>
      </c>
      <c r="E24" s="134">
        <v>22</v>
      </c>
      <c r="F24" s="135">
        <f t="shared" si="0"/>
        <v>0</v>
      </c>
    </row>
    <row r="25" spans="1:6" s="129" customFormat="1" ht="24" x14ac:dyDescent="0.75">
      <c r="A25" s="142" t="s">
        <v>26</v>
      </c>
      <c r="B25" s="143">
        <f>SUM(B26)</f>
        <v>0</v>
      </c>
      <c r="C25" s="144"/>
      <c r="D25" s="145"/>
      <c r="E25" s="146"/>
      <c r="F25" s="147">
        <f>SUM(F26)</f>
        <v>0</v>
      </c>
    </row>
    <row r="26" spans="1:6" s="129" customFormat="1" ht="60" x14ac:dyDescent="0.75">
      <c r="A26" s="148" t="s">
        <v>156</v>
      </c>
      <c r="B26" s="149">
        <f>B20</f>
        <v>0</v>
      </c>
      <c r="C26" s="150" t="s">
        <v>20</v>
      </c>
      <c r="D26" s="151"/>
      <c r="E26" s="152">
        <v>1000</v>
      </c>
      <c r="F26" s="153">
        <f>B26*E26</f>
        <v>0</v>
      </c>
    </row>
    <row r="27" spans="1:6" s="154" customFormat="1" ht="48" x14ac:dyDescent="0.3">
      <c r="A27" s="118" t="s">
        <v>28</v>
      </c>
      <c r="B27" s="120"/>
      <c r="C27" s="120"/>
      <c r="D27" s="119"/>
      <c r="E27" s="119"/>
      <c r="F27" s="121">
        <f>SUM(F28:F30)</f>
        <v>0</v>
      </c>
    </row>
    <row r="28" spans="1:6" s="129" customFormat="1" ht="43" customHeight="1" x14ac:dyDescent="0.75">
      <c r="A28" s="155" t="s">
        <v>29</v>
      </c>
      <c r="B28" s="131">
        <f>COUNTIF(จำนวนเด็ก!$J$8:$J$17,"มีหลักสูตร")</f>
        <v>0</v>
      </c>
      <c r="C28" s="156" t="s">
        <v>30</v>
      </c>
      <c r="D28" s="156"/>
      <c r="E28" s="157">
        <v>150000</v>
      </c>
      <c r="F28" s="158">
        <f>B28*E28</f>
        <v>0</v>
      </c>
    </row>
    <row r="29" spans="1:6" s="129" customFormat="1" ht="24" x14ac:dyDescent="0.75">
      <c r="A29" s="155" t="s">
        <v>31</v>
      </c>
      <c r="B29" s="131">
        <f>COUNTIF(จำนวนเด็ก!$F$8:$F$17,"&gt;=1")</f>
        <v>0</v>
      </c>
      <c r="C29" s="156" t="s">
        <v>30</v>
      </c>
      <c r="D29" s="156"/>
      <c r="E29" s="157">
        <v>150000</v>
      </c>
      <c r="F29" s="158">
        <f>B29*E29</f>
        <v>0</v>
      </c>
    </row>
    <row r="30" spans="1:6" s="129" customFormat="1" ht="24" x14ac:dyDescent="0.75">
      <c r="A30" s="159" t="s">
        <v>32</v>
      </c>
      <c r="B30" s="131">
        <f>COUNTIF(จำนวนเด็ก!$G$8:$G$17,"&gt;=1")</f>
        <v>0</v>
      </c>
      <c r="C30" s="131" t="s">
        <v>30</v>
      </c>
      <c r="D30" s="131"/>
      <c r="E30" s="160">
        <v>150000</v>
      </c>
      <c r="F30" s="158">
        <f t="shared" ref="F30:F33" si="1">B30*E30</f>
        <v>0</v>
      </c>
    </row>
    <row r="31" spans="1:6" s="122" customFormat="1" ht="48" x14ac:dyDescent="0.75">
      <c r="A31" s="161" t="s">
        <v>33</v>
      </c>
      <c r="B31" s="162">
        <f>COUNTIF(จำนวนเด็ก!$K$8:$K$17,"มีกิจกรรม")</f>
        <v>0</v>
      </c>
      <c r="C31" s="163" t="s">
        <v>30</v>
      </c>
      <c r="D31" s="164"/>
      <c r="E31" s="165">
        <v>300000</v>
      </c>
      <c r="F31" s="166">
        <f t="shared" si="1"/>
        <v>0</v>
      </c>
    </row>
    <row r="32" spans="1:6" s="122" customFormat="1" ht="24" x14ac:dyDescent="0.75">
      <c r="A32" s="167" t="s">
        <v>34</v>
      </c>
      <c r="B32" s="168">
        <f>COUNTIF(จำนวนเด็ก!$J$8:$J$17,"มีหลักสูตร")</f>
        <v>0</v>
      </c>
      <c r="C32" s="120" t="s">
        <v>30</v>
      </c>
      <c r="D32" s="169"/>
      <c r="E32" s="165">
        <v>20000</v>
      </c>
      <c r="F32" s="166">
        <f t="shared" si="1"/>
        <v>0</v>
      </c>
    </row>
    <row r="33" spans="1:6" s="154" customFormat="1" ht="42.5" thickBot="1" x14ac:dyDescent="0.35">
      <c r="A33" s="170" t="s">
        <v>35</v>
      </c>
      <c r="B33" s="171">
        <f>IF(จำนวนเด็ก!B3=I1,1,0)</f>
        <v>1</v>
      </c>
      <c r="C33" s="172" t="s">
        <v>36</v>
      </c>
      <c r="D33" s="172"/>
      <c r="E33" s="173">
        <v>2000000</v>
      </c>
      <c r="F33" s="174">
        <f t="shared" si="1"/>
        <v>2000000</v>
      </c>
    </row>
    <row r="34" spans="1:6" s="129" customFormat="1" ht="24.5" thickBot="1" x14ac:dyDescent="0.8">
      <c r="A34" s="175" t="s">
        <v>37</v>
      </c>
      <c r="B34" s="176"/>
      <c r="C34" s="177" t="s">
        <v>44</v>
      </c>
      <c r="D34" s="178"/>
      <c r="E34" s="179"/>
      <c r="F34" s="180">
        <f>ROUND(SUM(F14,F25,F27,F31,F32,F33),-2)</f>
        <v>2000000</v>
      </c>
    </row>
    <row r="35" spans="1:6" s="111" customFormat="1" ht="21.65" customHeight="1" thickTop="1" thickBot="1" x14ac:dyDescent="0.85">
      <c r="A35" s="207" t="s">
        <v>157</v>
      </c>
      <c r="B35" s="208"/>
      <c r="C35" s="208"/>
      <c r="D35" s="208"/>
      <c r="E35" s="208"/>
      <c r="F35" s="209"/>
    </row>
    <row r="36" spans="1:6" s="111" customFormat="1" ht="118.5" customHeight="1" thickBot="1" x14ac:dyDescent="0.85">
      <c r="A36" s="201" t="s">
        <v>158</v>
      </c>
      <c r="B36" s="202"/>
      <c r="C36" s="202"/>
      <c r="D36" s="202"/>
      <c r="E36" s="202"/>
      <c r="F36" s="203"/>
    </row>
  </sheetData>
  <sheetProtection algorithmName="SHA-512" hashValue="yFdn8vOALz5NYaGkf8LxFejW7jgzSc1SXkKbaHQV/RI/wK/Zdq6U07rZI2mIWZnT3/hHSo9+4JWbFPQJx04eUw==" saltValue="H+00cghmWXFcyFv8CvJrfA==" spinCount="100000" sheet="1" objects="1" scenarios="1"/>
  <mergeCells count="15">
    <mergeCell ref="A35:F35"/>
    <mergeCell ref="A36:F36"/>
    <mergeCell ref="A9:F10"/>
    <mergeCell ref="B11:C11"/>
    <mergeCell ref="A12:A13"/>
    <mergeCell ref="B12:C12"/>
    <mergeCell ref="D12:D13"/>
    <mergeCell ref="E12:E13"/>
    <mergeCell ref="F12:F13"/>
    <mergeCell ref="A8:F8"/>
    <mergeCell ref="A1:F1"/>
    <mergeCell ref="A2:F2"/>
    <mergeCell ref="A4:F4"/>
    <mergeCell ref="A6:F6"/>
    <mergeCell ref="A7:F7"/>
  </mergeCells>
  <printOptions horizontalCentered="1"/>
  <pageMargins left="0.19685039370078741" right="0.11811023622047245" top="0.74803149606299213" bottom="0.74803149606299213" header="0.31496062992125984" footer="0.31496062992125984"/>
  <pageSetup paperSize="9" scale="85" orientation="portrait" r:id="rId1"/>
  <rowBreaks count="2" manualBreakCount="2">
    <brk id="8" max="5" man="1"/>
    <brk id="1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8"/>
  <sheetViews>
    <sheetView view="pageBreakPreview" zoomScale="115" zoomScaleNormal="115" zoomScaleSheetLayoutView="115" workbookViewId="0">
      <selection activeCell="C24" sqref="C24"/>
    </sheetView>
  </sheetViews>
  <sheetFormatPr defaultColWidth="9.1640625" defaultRowHeight="17" x14ac:dyDescent="0.6"/>
  <cols>
    <col min="1" max="1" width="9.1640625" style="182"/>
    <col min="2" max="2" width="37" style="182" customWidth="1"/>
    <col min="3" max="3" width="16.58203125" style="182" bestFit="1" customWidth="1"/>
    <col min="4" max="4" width="17.25" style="182" customWidth="1"/>
    <col min="5" max="5" width="17.1640625" style="182" bestFit="1" customWidth="1"/>
    <col min="6" max="6" width="22.83203125" style="182" customWidth="1"/>
    <col min="7" max="7" width="22.75" style="182" customWidth="1"/>
    <col min="8" max="8" width="17.1640625" style="182" bestFit="1" customWidth="1"/>
    <col min="9" max="9" width="17.58203125" style="182" customWidth="1"/>
    <col min="10" max="10" width="30" style="182" customWidth="1"/>
    <col min="11" max="11" width="21" style="182" customWidth="1"/>
    <col min="12" max="16384" width="9.1640625" style="182"/>
  </cols>
  <sheetData>
    <row r="1" spans="1:11" ht="24" x14ac:dyDescent="0.8">
      <c r="A1" s="231" t="s">
        <v>40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</row>
    <row r="2" spans="1:11" ht="24" x14ac:dyDescent="0.8">
      <c r="A2" s="232" t="s">
        <v>41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</row>
    <row r="3" spans="1:11" ht="20.25" customHeight="1" x14ac:dyDescent="0.8">
      <c r="B3" s="183" t="s">
        <v>0</v>
      </c>
      <c r="C3" s="184"/>
      <c r="D3" s="184"/>
      <c r="E3" s="184"/>
      <c r="F3" s="184"/>
      <c r="G3" s="184"/>
      <c r="H3" s="184"/>
    </row>
    <row r="4" spans="1:11" ht="21" x14ac:dyDescent="0.7">
      <c r="A4" s="228" t="s">
        <v>43</v>
      </c>
      <c r="B4" s="228" t="s">
        <v>44</v>
      </c>
      <c r="C4" s="229" t="s">
        <v>45</v>
      </c>
      <c r="D4" s="229"/>
      <c r="E4" s="229"/>
      <c r="F4" s="229"/>
      <c r="G4" s="229"/>
      <c r="H4" s="229"/>
      <c r="I4" s="234" t="s">
        <v>46</v>
      </c>
      <c r="J4" s="230" t="s">
        <v>137</v>
      </c>
      <c r="K4" s="233" t="s">
        <v>138</v>
      </c>
    </row>
    <row r="5" spans="1:11" ht="21" x14ac:dyDescent="0.7">
      <c r="A5" s="228"/>
      <c r="B5" s="228"/>
      <c r="C5" s="235" t="s">
        <v>150</v>
      </c>
      <c r="D5" s="236"/>
      <c r="E5" s="237"/>
      <c r="F5" s="235" t="s">
        <v>151</v>
      </c>
      <c r="G5" s="236"/>
      <c r="H5" s="237"/>
      <c r="I5" s="234"/>
      <c r="J5" s="230"/>
      <c r="K5" s="233"/>
    </row>
    <row r="6" spans="1:11" s="186" customFormat="1" ht="39.75" customHeight="1" x14ac:dyDescent="0.3">
      <c r="A6" s="228"/>
      <c r="B6" s="228"/>
      <c r="C6" s="185" t="s">
        <v>47</v>
      </c>
      <c r="D6" s="185" t="s">
        <v>48</v>
      </c>
      <c r="E6" s="185" t="s">
        <v>49</v>
      </c>
      <c r="F6" s="185" t="s">
        <v>145</v>
      </c>
      <c r="G6" s="185" t="s">
        <v>142</v>
      </c>
      <c r="H6" s="185" t="s">
        <v>49</v>
      </c>
      <c r="I6" s="234"/>
      <c r="J6" s="230"/>
      <c r="K6" s="233"/>
    </row>
    <row r="7" spans="1:11" ht="21" x14ac:dyDescent="0.7">
      <c r="A7" s="226" t="s">
        <v>37</v>
      </c>
      <c r="B7" s="227"/>
      <c r="C7" s="187">
        <f>SUM(C8:C17)</f>
        <v>0</v>
      </c>
      <c r="D7" s="187">
        <f>SUM(D8:D17)</f>
        <v>0</v>
      </c>
      <c r="E7" s="187">
        <f>SUM(C7:D7)</f>
        <v>0</v>
      </c>
      <c r="F7" s="187">
        <f>SUM(F8:F17)</f>
        <v>0</v>
      </c>
      <c r="G7" s="187">
        <f>SUM(G8:G17)</f>
        <v>0</v>
      </c>
      <c r="H7" s="187">
        <f>SUM(F7:G7)</f>
        <v>0</v>
      </c>
      <c r="I7" s="188">
        <f>SUM(H7,E7)</f>
        <v>0</v>
      </c>
      <c r="J7" s="189"/>
      <c r="K7" s="189"/>
    </row>
    <row r="8" spans="1:11" ht="15.75" customHeight="1" x14ac:dyDescent="0.7">
      <c r="A8" s="190">
        <v>1</v>
      </c>
      <c r="B8" s="191" t="s">
        <v>51</v>
      </c>
      <c r="C8" s="192">
        <v>0</v>
      </c>
      <c r="D8" s="192">
        <v>0</v>
      </c>
      <c r="E8" s="193">
        <f t="shared" ref="E8:E17" si="0">SUM(C8:D8)</f>
        <v>0</v>
      </c>
      <c r="F8" s="192">
        <v>0</v>
      </c>
      <c r="G8" s="192">
        <v>0</v>
      </c>
      <c r="H8" s="193">
        <f t="shared" ref="H8:H17" si="1">SUM(F8:G8)</f>
        <v>0</v>
      </c>
      <c r="I8" s="194">
        <f t="shared" ref="I8:I17" si="2">SUM(H8,E8)</f>
        <v>0</v>
      </c>
      <c r="J8" s="195" t="s">
        <v>141</v>
      </c>
      <c r="K8" s="196" t="s">
        <v>141</v>
      </c>
    </row>
    <row r="9" spans="1:11" ht="15.75" customHeight="1" x14ac:dyDescent="0.7">
      <c r="A9" s="190">
        <v>2</v>
      </c>
      <c r="B9" s="191" t="s">
        <v>51</v>
      </c>
      <c r="C9" s="192"/>
      <c r="D9" s="192"/>
      <c r="E9" s="193">
        <f t="shared" si="0"/>
        <v>0</v>
      </c>
      <c r="F9" s="192"/>
      <c r="G9" s="192"/>
      <c r="H9" s="193">
        <f t="shared" si="1"/>
        <v>0</v>
      </c>
      <c r="I9" s="194">
        <f t="shared" si="2"/>
        <v>0</v>
      </c>
      <c r="J9" s="195" t="s">
        <v>141</v>
      </c>
      <c r="K9" s="196" t="s">
        <v>141</v>
      </c>
    </row>
    <row r="10" spans="1:11" ht="15.75" customHeight="1" x14ac:dyDescent="0.7">
      <c r="A10" s="190">
        <v>3</v>
      </c>
      <c r="B10" s="191" t="s">
        <v>51</v>
      </c>
      <c r="C10" s="192"/>
      <c r="D10" s="192"/>
      <c r="E10" s="193">
        <f t="shared" si="0"/>
        <v>0</v>
      </c>
      <c r="F10" s="192"/>
      <c r="G10" s="192"/>
      <c r="H10" s="193">
        <f t="shared" si="1"/>
        <v>0</v>
      </c>
      <c r="I10" s="194">
        <f t="shared" si="2"/>
        <v>0</v>
      </c>
      <c r="J10" s="195" t="s">
        <v>141</v>
      </c>
      <c r="K10" s="196" t="s">
        <v>141</v>
      </c>
    </row>
    <row r="11" spans="1:11" ht="15.75" customHeight="1" x14ac:dyDescent="0.7">
      <c r="A11" s="190">
        <v>4</v>
      </c>
      <c r="B11" s="191" t="s">
        <v>51</v>
      </c>
      <c r="C11" s="192"/>
      <c r="D11" s="192"/>
      <c r="E11" s="193">
        <f t="shared" si="0"/>
        <v>0</v>
      </c>
      <c r="F11" s="192"/>
      <c r="G11" s="192"/>
      <c r="H11" s="193">
        <f t="shared" si="1"/>
        <v>0</v>
      </c>
      <c r="I11" s="194">
        <f t="shared" si="2"/>
        <v>0</v>
      </c>
      <c r="J11" s="195" t="s">
        <v>141</v>
      </c>
      <c r="K11" s="196" t="s">
        <v>141</v>
      </c>
    </row>
    <row r="12" spans="1:11" ht="15.75" customHeight="1" x14ac:dyDescent="0.7">
      <c r="A12" s="190">
        <v>5</v>
      </c>
      <c r="B12" s="191" t="s">
        <v>51</v>
      </c>
      <c r="C12" s="192"/>
      <c r="D12" s="192"/>
      <c r="E12" s="193">
        <f t="shared" si="0"/>
        <v>0</v>
      </c>
      <c r="F12" s="192"/>
      <c r="G12" s="192"/>
      <c r="H12" s="193">
        <f t="shared" si="1"/>
        <v>0</v>
      </c>
      <c r="I12" s="194">
        <f t="shared" si="2"/>
        <v>0</v>
      </c>
      <c r="J12" s="195" t="s">
        <v>141</v>
      </c>
      <c r="K12" s="196" t="s">
        <v>141</v>
      </c>
    </row>
    <row r="13" spans="1:11" ht="15.75" customHeight="1" x14ac:dyDescent="0.7">
      <c r="A13" s="190">
        <v>6</v>
      </c>
      <c r="B13" s="191" t="s">
        <v>51</v>
      </c>
      <c r="C13" s="192"/>
      <c r="D13" s="192"/>
      <c r="E13" s="193">
        <f t="shared" si="0"/>
        <v>0</v>
      </c>
      <c r="F13" s="192"/>
      <c r="G13" s="192"/>
      <c r="H13" s="193">
        <f t="shared" si="1"/>
        <v>0</v>
      </c>
      <c r="I13" s="194">
        <f t="shared" si="2"/>
        <v>0</v>
      </c>
      <c r="J13" s="195" t="s">
        <v>141</v>
      </c>
      <c r="K13" s="196" t="s">
        <v>141</v>
      </c>
    </row>
    <row r="14" spans="1:11" ht="15.75" customHeight="1" x14ac:dyDescent="0.7">
      <c r="A14" s="190">
        <v>7</v>
      </c>
      <c r="B14" s="191" t="s">
        <v>51</v>
      </c>
      <c r="C14" s="192"/>
      <c r="D14" s="192"/>
      <c r="E14" s="193">
        <f t="shared" si="0"/>
        <v>0</v>
      </c>
      <c r="F14" s="192"/>
      <c r="G14" s="192"/>
      <c r="H14" s="193">
        <f t="shared" si="1"/>
        <v>0</v>
      </c>
      <c r="I14" s="194">
        <f t="shared" si="2"/>
        <v>0</v>
      </c>
      <c r="J14" s="195" t="s">
        <v>141</v>
      </c>
      <c r="K14" s="196" t="s">
        <v>141</v>
      </c>
    </row>
    <row r="15" spans="1:11" ht="15.75" customHeight="1" x14ac:dyDescent="0.7">
      <c r="A15" s="190">
        <v>8</v>
      </c>
      <c r="B15" s="191" t="s">
        <v>51</v>
      </c>
      <c r="C15" s="192"/>
      <c r="D15" s="192"/>
      <c r="E15" s="193">
        <f t="shared" si="0"/>
        <v>0</v>
      </c>
      <c r="F15" s="192"/>
      <c r="G15" s="192"/>
      <c r="H15" s="193">
        <f t="shared" si="1"/>
        <v>0</v>
      </c>
      <c r="I15" s="194">
        <f t="shared" si="2"/>
        <v>0</v>
      </c>
      <c r="J15" s="195" t="s">
        <v>141</v>
      </c>
      <c r="K15" s="196" t="s">
        <v>141</v>
      </c>
    </row>
    <row r="16" spans="1:11" ht="15.75" customHeight="1" x14ac:dyDescent="0.7">
      <c r="A16" s="190">
        <v>9</v>
      </c>
      <c r="B16" s="191" t="s">
        <v>51</v>
      </c>
      <c r="C16" s="192"/>
      <c r="D16" s="192"/>
      <c r="E16" s="193">
        <f t="shared" si="0"/>
        <v>0</v>
      </c>
      <c r="F16" s="192"/>
      <c r="G16" s="192"/>
      <c r="H16" s="193">
        <f t="shared" si="1"/>
        <v>0</v>
      </c>
      <c r="I16" s="194">
        <f t="shared" si="2"/>
        <v>0</v>
      </c>
      <c r="J16" s="195" t="s">
        <v>141</v>
      </c>
      <c r="K16" s="196" t="s">
        <v>141</v>
      </c>
    </row>
    <row r="17" spans="1:11" ht="15.75" customHeight="1" x14ac:dyDescent="0.7">
      <c r="A17" s="190">
        <v>10</v>
      </c>
      <c r="B17" s="191" t="s">
        <v>51</v>
      </c>
      <c r="C17" s="192"/>
      <c r="D17" s="192"/>
      <c r="E17" s="193">
        <f t="shared" si="0"/>
        <v>0</v>
      </c>
      <c r="F17" s="192"/>
      <c r="G17" s="192"/>
      <c r="H17" s="193">
        <f t="shared" si="1"/>
        <v>0</v>
      </c>
      <c r="I17" s="194">
        <f t="shared" si="2"/>
        <v>0</v>
      </c>
      <c r="J17" s="195" t="s">
        <v>141</v>
      </c>
      <c r="K17" s="196" t="s">
        <v>141</v>
      </c>
    </row>
    <row r="18" spans="1:11" x14ac:dyDescent="0.6">
      <c r="K18" s="197"/>
    </row>
  </sheetData>
  <sheetProtection algorithmName="SHA-512" hashValue="4NdEoe8Fkq/wEuwbu6SYdSwQuMiutSGE4SXQBQgczSD0+3R5WNVEgXkRdkSKlIbFgATjZXKCXUjMXMK/apvLCQ==" saltValue="VnlfSceEWQhOSo3d1dZsbg==" spinCount="100000" sheet="1" objects="1" scenarios="1"/>
  <mergeCells count="11">
    <mergeCell ref="A7:B7"/>
    <mergeCell ref="B4:B6"/>
    <mergeCell ref="C4:H4"/>
    <mergeCell ref="J4:J6"/>
    <mergeCell ref="A1:K1"/>
    <mergeCell ref="A2:K2"/>
    <mergeCell ref="K4:K6"/>
    <mergeCell ref="I4:I6"/>
    <mergeCell ref="A4:A6"/>
    <mergeCell ref="C5:E5"/>
    <mergeCell ref="F5:H5"/>
  </mergeCells>
  <dataValidations count="2">
    <dataValidation type="list" allowBlank="1" showInputMessage="1" showErrorMessage="1" sqref="B9:B17 B8" xr:uid="{00000000-0002-0000-0100-000000000000}">
      <formula1>INDIRECT($B$3)</formula1>
    </dataValidation>
    <dataValidation errorStyle="warning" allowBlank="1" showInputMessage="1" showErrorMessage="1" prompt="กรุณากรอกข้อมูลจำนวนเด็กนักเรียน" sqref="C8:D17 F8:G17" xr:uid="{00000000-0002-0000-0100-000001000000}"/>
  </dataValidations>
  <printOptions horizontalCentered="1"/>
  <pageMargins left="0.19685039370078741" right="0.11811023622047245" top="0.74803149606299213" bottom="0.74803149606299213" header="0.31496062992125984" footer="0.31496062992125984"/>
  <pageSetup paperSize="9" scale="6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2000000}">
          <x14:formula1>
            <xm:f>DATA!$A$2:$A$19</xm:f>
          </x14:formula1>
          <xm:sqref>B3</xm:sqref>
        </x14:dataValidation>
        <x14:dataValidation type="list" allowBlank="1" showInputMessage="1" showErrorMessage="1" xr:uid="{00000000-0002-0000-0100-000003000000}">
          <x14:formula1>
            <xm:f>DATA!$A$29:$A$31</xm:f>
          </x14:formula1>
          <xm:sqref>J8:J17</xm:sqref>
        </x14:dataValidation>
        <x14:dataValidation type="list" allowBlank="1" showInputMessage="1" showErrorMessage="1" xr:uid="{00000000-0002-0000-0100-000004000000}">
          <x14:formula1>
            <xm:f>DATA!$A$33:$A$35</xm:f>
          </x14:formula1>
          <xm:sqref>K8:K17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D8"/>
  <sheetViews>
    <sheetView view="pageBreakPreview" zoomScale="150" zoomScaleNormal="240" zoomScaleSheetLayoutView="150" workbookViewId="0">
      <selection activeCell="F19" sqref="F19"/>
    </sheetView>
  </sheetViews>
  <sheetFormatPr defaultRowHeight="14" x14ac:dyDescent="0.3"/>
  <cols>
    <col min="1" max="1" width="19.83203125" customWidth="1"/>
    <col min="2" max="2" width="21" customWidth="1"/>
    <col min="3" max="3" width="22.58203125" customWidth="1"/>
    <col min="4" max="4" width="16.1640625" customWidth="1"/>
  </cols>
  <sheetData>
    <row r="1" spans="1:4" ht="21" x14ac:dyDescent="0.7">
      <c r="A1" s="238" t="s">
        <v>129</v>
      </c>
      <c r="B1" s="238"/>
      <c r="C1" s="238"/>
      <c r="D1" s="238"/>
    </row>
    <row r="2" spans="1:4" ht="21.65" customHeight="1" x14ac:dyDescent="0.7">
      <c r="A2" s="239" t="s">
        <v>130</v>
      </c>
      <c r="B2" s="239"/>
      <c r="C2" s="239"/>
      <c r="D2" s="239"/>
    </row>
    <row r="3" spans="1:4" x14ac:dyDescent="0.3">
      <c r="A3" s="240" t="s">
        <v>131</v>
      </c>
      <c r="B3" s="240" t="s">
        <v>132</v>
      </c>
      <c r="C3" s="240" t="s">
        <v>133</v>
      </c>
      <c r="D3" s="240" t="s">
        <v>134</v>
      </c>
    </row>
    <row r="4" spans="1:4" x14ac:dyDescent="0.3">
      <c r="A4" s="241"/>
      <c r="B4" s="241"/>
      <c r="C4" s="241"/>
      <c r="D4" s="241"/>
    </row>
    <row r="5" spans="1:4" ht="21" x14ac:dyDescent="0.7">
      <c r="A5" s="14">
        <v>2563</v>
      </c>
      <c r="B5" s="15"/>
      <c r="C5" s="16"/>
      <c r="D5" s="14"/>
    </row>
    <row r="6" spans="1:4" ht="21" x14ac:dyDescent="0.7">
      <c r="A6" s="14">
        <v>2564</v>
      </c>
      <c r="B6" s="15"/>
      <c r="C6" s="16"/>
      <c r="D6" s="14"/>
    </row>
    <row r="7" spans="1:4" ht="21" x14ac:dyDescent="0.7">
      <c r="A7" s="14">
        <v>2565</v>
      </c>
      <c r="B7" s="21"/>
      <c r="C7" s="16"/>
      <c r="D7" s="14"/>
    </row>
    <row r="8" spans="1:4" ht="21" x14ac:dyDescent="0.7">
      <c r="A8" s="18" t="s">
        <v>135</v>
      </c>
      <c r="B8" s="17"/>
      <c r="C8" s="19"/>
      <c r="D8" s="20" t="s">
        <v>136</v>
      </c>
    </row>
  </sheetData>
  <mergeCells count="6">
    <mergeCell ref="A1:D1"/>
    <mergeCell ref="A2:D2"/>
    <mergeCell ref="A3:A4"/>
    <mergeCell ref="B3:B4"/>
    <mergeCell ref="C3:C4"/>
    <mergeCell ref="D3:D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7"/>
  <sheetViews>
    <sheetView view="pageBreakPreview" zoomScaleNormal="100" zoomScaleSheetLayoutView="100" workbookViewId="0">
      <selection activeCell="A6" sqref="A6:F6"/>
    </sheetView>
  </sheetViews>
  <sheetFormatPr defaultColWidth="9" defaultRowHeight="16.5" x14ac:dyDescent="0.55000000000000004"/>
  <cols>
    <col min="1" max="1" width="38" style="71" customWidth="1"/>
    <col min="2" max="2" width="9.25" style="71" customWidth="1"/>
    <col min="3" max="3" width="9.25" style="84" customWidth="1"/>
    <col min="4" max="4" width="9.25" style="71" customWidth="1"/>
    <col min="5" max="5" width="12.25" style="71" bestFit="1" customWidth="1"/>
    <col min="6" max="6" width="31.83203125" style="71" customWidth="1"/>
    <col min="7" max="8" width="9" style="71"/>
    <col min="9" max="9" width="11.1640625" style="71" bestFit="1" customWidth="1"/>
    <col min="10" max="16384" width="9" style="71"/>
  </cols>
  <sheetData>
    <row r="1" spans="1:9" ht="50.15" customHeight="1" x14ac:dyDescent="0.55000000000000004">
      <c r="A1" s="245" t="s">
        <v>147</v>
      </c>
      <c r="B1" s="245"/>
      <c r="C1" s="245"/>
      <c r="D1" s="245"/>
      <c r="E1" s="245"/>
      <c r="F1" s="245"/>
      <c r="I1" s="72" t="s">
        <v>0</v>
      </c>
    </row>
    <row r="2" spans="1:9" ht="20.5" customHeight="1" x14ac:dyDescent="0.8">
      <c r="A2" s="246" t="s">
        <v>1</v>
      </c>
      <c r="B2" s="246"/>
      <c r="C2" s="246"/>
      <c r="D2" s="246"/>
      <c r="E2" s="246"/>
      <c r="F2" s="246"/>
    </row>
    <row r="3" spans="1:9" s="74" customFormat="1" ht="24" x14ac:dyDescent="0.8">
      <c r="A3" s="73" t="s">
        <v>2</v>
      </c>
      <c r="C3" s="75"/>
    </row>
    <row r="4" spans="1:9" s="74" customFormat="1" ht="20.5" customHeight="1" x14ac:dyDescent="0.8">
      <c r="A4" s="247" t="s">
        <v>3</v>
      </c>
      <c r="B4" s="247"/>
      <c r="C4" s="247"/>
      <c r="D4" s="247"/>
      <c r="E4" s="247"/>
      <c r="F4" s="247"/>
    </row>
    <row r="5" spans="1:9" s="74" customFormat="1" ht="24.5" thickBot="1" x14ac:dyDescent="0.85">
      <c r="C5" s="75"/>
    </row>
    <row r="6" spans="1:9" s="76" customFormat="1" ht="409.5" customHeight="1" thickBot="1" x14ac:dyDescent="0.35">
      <c r="A6" s="276" t="s">
        <v>159</v>
      </c>
      <c r="B6" s="277"/>
      <c r="C6" s="277"/>
      <c r="D6" s="277"/>
      <c r="E6" s="277"/>
      <c r="F6" s="278"/>
    </row>
    <row r="7" spans="1:9" s="76" customFormat="1" ht="174" customHeight="1" thickBot="1" x14ac:dyDescent="0.35">
      <c r="A7" s="242" t="s">
        <v>4</v>
      </c>
      <c r="B7" s="243"/>
      <c r="C7" s="243"/>
      <c r="D7" s="243"/>
      <c r="E7" s="243"/>
      <c r="F7" s="244"/>
    </row>
    <row r="8" spans="1:9" s="74" customFormat="1" ht="75.75" customHeight="1" thickBot="1" x14ac:dyDescent="0.85">
      <c r="A8" s="242" t="s">
        <v>5</v>
      </c>
      <c r="B8" s="243"/>
      <c r="C8" s="243"/>
      <c r="D8" s="243"/>
      <c r="E8" s="243"/>
      <c r="F8" s="244"/>
    </row>
    <row r="9" spans="1:9" s="76" customFormat="1" ht="117" customHeight="1" x14ac:dyDescent="0.3">
      <c r="A9" s="251" t="s">
        <v>6</v>
      </c>
      <c r="B9" s="252"/>
      <c r="C9" s="252"/>
      <c r="D9" s="252"/>
      <c r="E9" s="252"/>
      <c r="F9" s="253"/>
    </row>
    <row r="10" spans="1:9" s="74" customFormat="1" ht="96" customHeight="1" thickBot="1" x14ac:dyDescent="0.85">
      <c r="A10" s="254"/>
      <c r="B10" s="255"/>
      <c r="C10" s="255"/>
      <c r="D10" s="255"/>
      <c r="E10" s="255"/>
      <c r="F10" s="256"/>
    </row>
    <row r="11" spans="1:9" s="74" customFormat="1" ht="24" x14ac:dyDescent="0.8">
      <c r="A11" s="6"/>
      <c r="B11" s="257" t="s">
        <v>7</v>
      </c>
      <c r="C11" s="258"/>
      <c r="D11" s="4" t="s">
        <v>8</v>
      </c>
      <c r="E11" s="4" t="s">
        <v>9</v>
      </c>
      <c r="F11" s="7" t="s">
        <v>10</v>
      </c>
    </row>
    <row r="12" spans="1:9" s="74" customFormat="1" ht="20.5" customHeight="1" x14ac:dyDescent="0.8">
      <c r="A12" s="259" t="s">
        <v>11</v>
      </c>
      <c r="B12" s="261" t="s">
        <v>12</v>
      </c>
      <c r="C12" s="262"/>
      <c r="D12" s="263" t="s">
        <v>13</v>
      </c>
      <c r="E12" s="263" t="s">
        <v>14</v>
      </c>
      <c r="F12" s="265" t="s">
        <v>15</v>
      </c>
    </row>
    <row r="13" spans="1:9" s="74" customFormat="1" ht="24" x14ac:dyDescent="0.8">
      <c r="A13" s="260"/>
      <c r="B13" s="1" t="s">
        <v>16</v>
      </c>
      <c r="C13" s="1" t="s">
        <v>17</v>
      </c>
      <c r="D13" s="264"/>
      <c r="E13" s="264"/>
      <c r="F13" s="266"/>
    </row>
    <row r="14" spans="1:9" s="77" customFormat="1" ht="24" x14ac:dyDescent="0.75">
      <c r="A14" s="33" t="s">
        <v>18</v>
      </c>
      <c r="B14" s="34"/>
      <c r="C14" s="35"/>
      <c r="D14" s="34"/>
      <c r="E14" s="34"/>
      <c r="F14" s="36">
        <f>F15+F20+F26</f>
        <v>2936400</v>
      </c>
    </row>
    <row r="15" spans="1:9" s="79" customFormat="1" ht="24" x14ac:dyDescent="0.75">
      <c r="A15" s="29" t="s">
        <v>19</v>
      </c>
      <c r="B15" s="78">
        <f>SUM(B16:B19)</f>
        <v>470</v>
      </c>
      <c r="C15" s="30" t="s">
        <v>20</v>
      </c>
      <c r="D15" s="31"/>
      <c r="E15" s="32"/>
      <c r="F15" s="22">
        <f>SUM(F16:F19)</f>
        <v>846400</v>
      </c>
    </row>
    <row r="16" spans="1:9" s="79" customFormat="1" ht="24" x14ac:dyDescent="0.75">
      <c r="A16" s="8" t="s">
        <v>21</v>
      </c>
      <c r="B16" s="60">
        <f>SUMIFS(ตย.จำนวนเด็ก!$E$7:$E$16,ตย.จำนวนเด็ก!$E$7:$E$16,"&lt;=40")</f>
        <v>0</v>
      </c>
      <c r="C16" s="9"/>
      <c r="D16" s="10">
        <v>80</v>
      </c>
      <c r="E16" s="11">
        <v>36</v>
      </c>
      <c r="F16" s="12">
        <f>+B16*D16*E16</f>
        <v>0</v>
      </c>
    </row>
    <row r="17" spans="1:6" s="79" customFormat="1" ht="24" x14ac:dyDescent="0.75">
      <c r="A17" s="8" t="s">
        <v>22</v>
      </c>
      <c r="B17" s="60">
        <f>SUMIFS(ตย.จำนวนเด็ก!$E$7:$E$16,ตย.จำนวนเด็ก!$E$7:$E$16,"&gt;40",ตย.จำนวนเด็ก!$E$7:$E$16,"&lt;=100")</f>
        <v>0</v>
      </c>
      <c r="C17" s="9"/>
      <c r="D17" s="10">
        <v>80</v>
      </c>
      <c r="E17" s="11">
        <v>27</v>
      </c>
      <c r="F17" s="12">
        <f t="shared" ref="F17:F24" si="0">+B17*D17*E17</f>
        <v>0</v>
      </c>
    </row>
    <row r="18" spans="1:6" s="79" customFormat="1" ht="24" x14ac:dyDescent="0.75">
      <c r="A18" s="8" t="s">
        <v>23</v>
      </c>
      <c r="B18" s="60">
        <f>SUMIFS(ตย.จำนวนเด็ก!$E$7:$E$16,ตย.จำนวนเด็ก!$E$7:$E$16,"&gt;100",ตย.จำนวนเด็ก!$E$7:$E$16,"&lt;=120")</f>
        <v>120</v>
      </c>
      <c r="C18" s="9"/>
      <c r="D18" s="10">
        <v>80</v>
      </c>
      <c r="E18" s="11">
        <v>24</v>
      </c>
      <c r="F18" s="12">
        <f t="shared" si="0"/>
        <v>230400</v>
      </c>
    </row>
    <row r="19" spans="1:6" s="79" customFormat="1" ht="24" x14ac:dyDescent="0.75">
      <c r="A19" s="8" t="s">
        <v>24</v>
      </c>
      <c r="B19" s="60">
        <f>SUMIFS(ตย.จำนวนเด็ก!$E$7:$E$16,ตย.จำนวนเด็ก!$E$7:$E$16,"&gt;120")</f>
        <v>350</v>
      </c>
      <c r="C19" s="9"/>
      <c r="D19" s="10">
        <v>80</v>
      </c>
      <c r="E19" s="11">
        <v>22</v>
      </c>
      <c r="F19" s="12">
        <f t="shared" si="0"/>
        <v>616000</v>
      </c>
    </row>
    <row r="20" spans="1:6" s="79" customFormat="1" ht="24" x14ac:dyDescent="0.75">
      <c r="A20" s="24" t="s">
        <v>25</v>
      </c>
      <c r="B20" s="25">
        <f>SUM(B21:B24)</f>
        <v>350</v>
      </c>
      <c r="C20" s="26" t="s">
        <v>20</v>
      </c>
      <c r="D20" s="27"/>
      <c r="E20" s="28"/>
      <c r="F20" s="23">
        <f>SUM(F21:F24)</f>
        <v>1740000</v>
      </c>
    </row>
    <row r="21" spans="1:6" s="79" customFormat="1" ht="24" x14ac:dyDescent="0.75">
      <c r="A21" s="8" t="s">
        <v>21</v>
      </c>
      <c r="B21" s="60">
        <f>SUMIFS(ตย.จำนวนเด็ก!$H$7:$H$16,ตย.จำนวนเด็ก!$H$7:$H$16,"&lt;=40")</f>
        <v>0</v>
      </c>
      <c r="C21" s="9"/>
      <c r="D21" s="10">
        <v>200</v>
      </c>
      <c r="E21" s="11">
        <v>36</v>
      </c>
      <c r="F21" s="12">
        <f t="shared" si="0"/>
        <v>0</v>
      </c>
    </row>
    <row r="22" spans="1:6" s="79" customFormat="1" ht="24" x14ac:dyDescent="0.75">
      <c r="A22" s="8" t="s">
        <v>22</v>
      </c>
      <c r="B22" s="60">
        <f>SUMIFS(ตย.จำนวนเด็ก!$H$7:$H$16,ตย.จำนวนเด็ก!$H$7:$H$16,"&gt;40",ตย.จำนวนเด็ก!$H$7:$H$16,"&lt;=100")</f>
        <v>200</v>
      </c>
      <c r="C22" s="9"/>
      <c r="D22" s="10">
        <v>200</v>
      </c>
      <c r="E22" s="11">
        <v>27</v>
      </c>
      <c r="F22" s="12">
        <f t="shared" si="0"/>
        <v>1080000</v>
      </c>
    </row>
    <row r="23" spans="1:6" s="79" customFormat="1" ht="24" x14ac:dyDescent="0.75">
      <c r="A23" s="8" t="s">
        <v>23</v>
      </c>
      <c r="B23" s="60">
        <f>SUMIFS(ตย.จำนวนเด็ก!$H$7:$H$16,ตย.จำนวนเด็ก!$H$7:$H$16,"&gt;100",ตย.จำนวนเด็ก!$H$7:$H$16,"&lt;=120")</f>
        <v>0</v>
      </c>
      <c r="C23" s="9"/>
      <c r="D23" s="10">
        <v>200</v>
      </c>
      <c r="E23" s="11">
        <v>24</v>
      </c>
      <c r="F23" s="12">
        <f t="shared" si="0"/>
        <v>0</v>
      </c>
    </row>
    <row r="24" spans="1:6" s="79" customFormat="1" ht="24" x14ac:dyDescent="0.75">
      <c r="A24" s="8" t="s">
        <v>24</v>
      </c>
      <c r="B24" s="60">
        <f>SUMIFS(ตย.จำนวนเด็ก!$H$7:$H$16,ตย.จำนวนเด็ก!$H$7:$H$16,"&gt;120")</f>
        <v>150</v>
      </c>
      <c r="C24" s="9"/>
      <c r="D24" s="10">
        <v>200</v>
      </c>
      <c r="E24" s="11">
        <v>22</v>
      </c>
      <c r="F24" s="12">
        <f t="shared" si="0"/>
        <v>660000</v>
      </c>
    </row>
    <row r="25" spans="1:6" s="79" customFormat="1" ht="24" x14ac:dyDescent="0.75">
      <c r="A25" s="37" t="s">
        <v>26</v>
      </c>
      <c r="B25" s="38">
        <f>SUM(B26)</f>
        <v>350</v>
      </c>
      <c r="C25" s="39"/>
      <c r="D25" s="40"/>
      <c r="E25" s="41"/>
      <c r="F25" s="42">
        <f>SUM(F26)</f>
        <v>350000</v>
      </c>
    </row>
    <row r="26" spans="1:6" s="79" customFormat="1" ht="96" x14ac:dyDescent="0.75">
      <c r="A26" s="43" t="s">
        <v>27</v>
      </c>
      <c r="B26" s="80">
        <f>B20</f>
        <v>350</v>
      </c>
      <c r="C26" s="44" t="s">
        <v>20</v>
      </c>
      <c r="D26" s="45"/>
      <c r="E26" s="46">
        <v>1000</v>
      </c>
      <c r="F26" s="13">
        <f>B26*E26</f>
        <v>350000</v>
      </c>
    </row>
    <row r="27" spans="1:6" s="81" customFormat="1" ht="48" x14ac:dyDescent="0.3">
      <c r="A27" s="33" t="s">
        <v>28</v>
      </c>
      <c r="B27" s="35"/>
      <c r="C27" s="35"/>
      <c r="D27" s="34"/>
      <c r="E27" s="34"/>
      <c r="F27" s="36">
        <f>SUM(F28:F30)</f>
        <v>1200000</v>
      </c>
    </row>
    <row r="28" spans="1:6" s="79" customFormat="1" ht="43" customHeight="1" x14ac:dyDescent="0.75">
      <c r="A28" s="2" t="s">
        <v>29</v>
      </c>
      <c r="B28" s="60">
        <f>COUNTIF(ตย.จำนวนเด็ก!$J$7:$J$16,"มีหลักสูตร")</f>
        <v>5</v>
      </c>
      <c r="C28" s="57" t="s">
        <v>30</v>
      </c>
      <c r="D28" s="57"/>
      <c r="E28" s="58">
        <v>150000</v>
      </c>
      <c r="F28" s="59">
        <f>B28*E28</f>
        <v>750000</v>
      </c>
    </row>
    <row r="29" spans="1:6" s="79" customFormat="1" ht="48" x14ac:dyDescent="0.75">
      <c r="A29" s="2" t="s">
        <v>31</v>
      </c>
      <c r="B29" s="60">
        <f>COUNTIF(ตย.จำนวนเด็ก!$F$7:$F$16,"&gt;=1")</f>
        <v>2</v>
      </c>
      <c r="C29" s="57" t="s">
        <v>30</v>
      </c>
      <c r="D29" s="57"/>
      <c r="E29" s="58">
        <v>150000</v>
      </c>
      <c r="F29" s="59">
        <f>B29*E29</f>
        <v>300000</v>
      </c>
    </row>
    <row r="30" spans="1:6" s="79" customFormat="1" ht="48" x14ac:dyDescent="0.75">
      <c r="A30" s="3" t="s">
        <v>32</v>
      </c>
      <c r="B30" s="60">
        <f>COUNTIF(ตย.จำนวนเด็ก!$G$7:$G$16,"&gt;=1")</f>
        <v>1</v>
      </c>
      <c r="C30" s="60" t="s">
        <v>30</v>
      </c>
      <c r="D30" s="60"/>
      <c r="E30" s="61">
        <v>150000</v>
      </c>
      <c r="F30" s="59">
        <f t="shared" ref="F30:F33" si="1">B30*E30</f>
        <v>150000</v>
      </c>
    </row>
    <row r="31" spans="1:6" s="77" customFormat="1" ht="48" x14ac:dyDescent="0.75">
      <c r="A31" s="47" t="s">
        <v>33</v>
      </c>
      <c r="B31" s="82">
        <f>COUNTIF(ตย.จำนวนเด็ก!$K$7:$K$16,"มีกิจกรรม")</f>
        <v>5</v>
      </c>
      <c r="C31" s="48" t="s">
        <v>30</v>
      </c>
      <c r="D31" s="49"/>
      <c r="E31" s="50">
        <v>300000</v>
      </c>
      <c r="F31" s="62">
        <f t="shared" si="1"/>
        <v>1500000</v>
      </c>
    </row>
    <row r="32" spans="1:6" s="77" customFormat="1" ht="24" x14ac:dyDescent="0.75">
      <c r="A32" s="51" t="s">
        <v>34</v>
      </c>
      <c r="B32" s="83">
        <f>COUNTIF(ตย.จำนวนเด็ก!$J$7:$J$16,"มีหลักสูตร")</f>
        <v>5</v>
      </c>
      <c r="C32" s="35" t="s">
        <v>30</v>
      </c>
      <c r="D32" s="52"/>
      <c r="E32" s="50">
        <v>20000</v>
      </c>
      <c r="F32" s="62">
        <f t="shared" si="1"/>
        <v>100000</v>
      </c>
    </row>
    <row r="33" spans="1:10" s="81" customFormat="1" ht="42.5" thickBot="1" x14ac:dyDescent="0.35">
      <c r="A33" s="53" t="s">
        <v>35</v>
      </c>
      <c r="B33" s="97">
        <f>IF(ตย.จำนวนเด็ก!B3=I1,1,0)</f>
        <v>1</v>
      </c>
      <c r="C33" s="54" t="s">
        <v>36</v>
      </c>
      <c r="D33" s="54"/>
      <c r="E33" s="55">
        <v>2000000</v>
      </c>
      <c r="F33" s="56">
        <f t="shared" si="1"/>
        <v>2000000</v>
      </c>
    </row>
    <row r="34" spans="1:10" s="79" customFormat="1" ht="24.5" thickBot="1" x14ac:dyDescent="0.8">
      <c r="A34" s="106" t="s">
        <v>37</v>
      </c>
      <c r="B34" s="107">
        <f>COUNTIF(จำนวนเด็ก!$B$8:$B$17,"*รร.*")</f>
        <v>0</v>
      </c>
      <c r="C34" s="103" t="s">
        <v>44</v>
      </c>
      <c r="D34" s="104"/>
      <c r="E34" s="105"/>
      <c r="F34" s="5">
        <f>F33+F32+F31+F27+F14</f>
        <v>7736400</v>
      </c>
    </row>
    <row r="35" spans="1:10" s="74" customFormat="1" ht="21.65" customHeight="1" thickTop="1" thickBot="1" x14ac:dyDescent="0.85">
      <c r="A35" s="248" t="s">
        <v>38</v>
      </c>
      <c r="B35" s="249"/>
      <c r="C35" s="249"/>
      <c r="D35" s="249"/>
      <c r="E35" s="249"/>
      <c r="F35" s="250"/>
      <c r="J35" s="198"/>
    </row>
    <row r="36" spans="1:10" s="74" customFormat="1" ht="214.5" customHeight="1" thickBot="1" x14ac:dyDescent="0.85">
      <c r="A36" s="242" t="s">
        <v>149</v>
      </c>
      <c r="B36" s="243"/>
      <c r="C36" s="243"/>
      <c r="D36" s="243"/>
      <c r="E36" s="243"/>
      <c r="F36" s="244"/>
    </row>
    <row r="37" spans="1:10" ht="48" x14ac:dyDescent="0.8">
      <c r="A37" s="74" t="s">
        <v>39</v>
      </c>
    </row>
  </sheetData>
  <sheetProtection algorithmName="SHA-512" hashValue="2bRTlli7y1dgYCs4okl/HOE1N/4vtUT16pVsU6O3gEV8L9h1vKF5dGVRA93FukJspQPpfP+cygrS/J+QyD/Dug==" saltValue="xz7r8E/MsGjXynd+5hA/wg==" spinCount="100000" sheet="1" selectLockedCells="1" selectUnlockedCells="1"/>
  <mergeCells count="15">
    <mergeCell ref="A35:F35"/>
    <mergeCell ref="A36:F36"/>
    <mergeCell ref="A9:F10"/>
    <mergeCell ref="B11:C11"/>
    <mergeCell ref="A12:A13"/>
    <mergeCell ref="B12:C12"/>
    <mergeCell ref="D12:D13"/>
    <mergeCell ref="E12:E13"/>
    <mergeCell ref="F12:F13"/>
    <mergeCell ref="A8:F8"/>
    <mergeCell ref="A1:F1"/>
    <mergeCell ref="A2:F2"/>
    <mergeCell ref="A4:F4"/>
    <mergeCell ref="A6:F6"/>
    <mergeCell ref="A7:F7"/>
  </mergeCells>
  <printOptions horizontalCentered="1"/>
  <pageMargins left="0.31496062992125984" right="0.11811023622047245" top="0.59055118110236227" bottom="0.39370078740157483" header="0.31496062992125984" footer="0.31496062992125984"/>
  <pageSetup paperSize="9" scale="80" orientation="portrait" r:id="rId1"/>
  <rowBreaks count="1" manualBreakCount="1">
    <brk id="10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5"/>
  <sheetViews>
    <sheetView view="pageBreakPreview" zoomScale="124" zoomScaleNormal="115" zoomScaleSheetLayoutView="124" workbookViewId="0">
      <selection activeCell="B7" sqref="B7"/>
    </sheetView>
  </sheetViews>
  <sheetFormatPr defaultColWidth="9.1640625" defaultRowHeight="14.5" x14ac:dyDescent="0.35"/>
  <cols>
    <col min="1" max="1" width="9.1640625" style="85"/>
    <col min="2" max="2" width="22.1640625" style="85" customWidth="1"/>
    <col min="3" max="3" width="16.58203125" style="85" bestFit="1" customWidth="1"/>
    <col min="4" max="4" width="17.25" style="85" customWidth="1"/>
    <col min="5" max="5" width="17.1640625" style="85" bestFit="1" customWidth="1"/>
    <col min="6" max="6" width="21.1640625" style="85" bestFit="1" customWidth="1"/>
    <col min="7" max="7" width="22.75" style="85" customWidth="1"/>
    <col min="8" max="8" width="17.1640625" style="85" bestFit="1" customWidth="1"/>
    <col min="9" max="9" width="17.58203125" style="85" customWidth="1"/>
    <col min="10" max="10" width="30" style="85" customWidth="1"/>
    <col min="11" max="11" width="21" style="85" customWidth="1"/>
    <col min="12" max="16384" width="9.1640625" style="85"/>
  </cols>
  <sheetData>
    <row r="1" spans="1:11" ht="20.5" x14ac:dyDescent="0.45">
      <c r="A1" s="271" t="s">
        <v>40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</row>
    <row r="2" spans="1:11" ht="20.5" x14ac:dyDescent="0.45">
      <c r="A2" s="272" t="s">
        <v>41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</row>
    <row r="3" spans="1:11" ht="20.25" customHeight="1" x14ac:dyDescent="0.45">
      <c r="B3" s="96" t="s">
        <v>0</v>
      </c>
      <c r="C3" s="86"/>
      <c r="D3" s="86"/>
      <c r="E3" s="86"/>
      <c r="F3" s="86"/>
      <c r="G3" s="86"/>
      <c r="H3" s="86"/>
    </row>
    <row r="4" spans="1:11" ht="18.75" customHeight="1" x14ac:dyDescent="0.4">
      <c r="A4" s="269" t="s">
        <v>43</v>
      </c>
      <c r="B4" s="269" t="s">
        <v>44</v>
      </c>
      <c r="C4" s="270" t="s">
        <v>45</v>
      </c>
      <c r="D4" s="270"/>
      <c r="E4" s="270"/>
      <c r="F4" s="270"/>
      <c r="G4" s="270"/>
      <c r="H4" s="270"/>
      <c r="I4" s="275" t="s">
        <v>46</v>
      </c>
      <c r="J4" s="273" t="s">
        <v>137</v>
      </c>
      <c r="K4" s="274" t="s">
        <v>138</v>
      </c>
    </row>
    <row r="5" spans="1:11" s="88" customFormat="1" ht="39.75" customHeight="1" x14ac:dyDescent="0.3">
      <c r="A5" s="269"/>
      <c r="B5" s="269"/>
      <c r="C5" s="87" t="s">
        <v>47</v>
      </c>
      <c r="D5" s="87" t="s">
        <v>48</v>
      </c>
      <c r="E5" s="87" t="s">
        <v>49</v>
      </c>
      <c r="F5" s="87" t="s">
        <v>50</v>
      </c>
      <c r="G5" s="87" t="s">
        <v>142</v>
      </c>
      <c r="H5" s="87" t="s">
        <v>49</v>
      </c>
      <c r="I5" s="275"/>
      <c r="J5" s="273"/>
      <c r="K5" s="274"/>
    </row>
    <row r="6" spans="1:11" ht="18" x14ac:dyDescent="0.4">
      <c r="A6" s="267" t="s">
        <v>37</v>
      </c>
      <c r="B6" s="268"/>
      <c r="C6" s="89">
        <f>SUM(C7:C16)</f>
        <v>320</v>
      </c>
      <c r="D6" s="89">
        <f>SUM(D7:D16)</f>
        <v>150</v>
      </c>
      <c r="E6" s="89">
        <f>SUM(C6:D6)</f>
        <v>470</v>
      </c>
      <c r="F6" s="89">
        <f>SUM(F7:F16)</f>
        <v>250</v>
      </c>
      <c r="G6" s="89">
        <f>SUM(G7:G16)</f>
        <v>100</v>
      </c>
      <c r="H6" s="89">
        <f>SUM(F6:G6)</f>
        <v>350</v>
      </c>
      <c r="I6" s="90">
        <f>SUM(H6,E6)</f>
        <v>820</v>
      </c>
      <c r="J6" s="102"/>
      <c r="K6" s="102"/>
    </row>
    <row r="7" spans="1:11" ht="15.75" customHeight="1" x14ac:dyDescent="0.4">
      <c r="A7" s="91">
        <v>1</v>
      </c>
      <c r="B7" s="95" t="s">
        <v>70</v>
      </c>
      <c r="C7" s="94">
        <v>120</v>
      </c>
      <c r="D7" s="94"/>
      <c r="E7" s="92">
        <f t="shared" ref="E7:E16" si="0">SUM(C7:D7)</f>
        <v>120</v>
      </c>
      <c r="F7" s="94">
        <v>0</v>
      </c>
      <c r="G7" s="94"/>
      <c r="H7" s="92">
        <f t="shared" ref="H7:H16" si="1">SUM(F7:G7)</f>
        <v>0</v>
      </c>
      <c r="I7" s="93">
        <f t="shared" ref="I7:I16" si="2">SUM(H7,E7)</f>
        <v>120</v>
      </c>
      <c r="J7" s="100" t="s">
        <v>139</v>
      </c>
      <c r="K7" s="101" t="s">
        <v>143</v>
      </c>
    </row>
    <row r="8" spans="1:11" ht="15.75" customHeight="1" x14ac:dyDescent="0.4">
      <c r="A8" s="91">
        <v>2</v>
      </c>
      <c r="B8" s="95" t="s">
        <v>86</v>
      </c>
      <c r="C8" s="94">
        <v>0</v>
      </c>
      <c r="D8" s="94"/>
      <c r="E8" s="92">
        <f t="shared" si="0"/>
        <v>0</v>
      </c>
      <c r="F8" s="94">
        <v>100</v>
      </c>
      <c r="G8" s="94">
        <v>0</v>
      </c>
      <c r="H8" s="92">
        <f t="shared" si="1"/>
        <v>100</v>
      </c>
      <c r="I8" s="93">
        <f t="shared" si="2"/>
        <v>100</v>
      </c>
      <c r="J8" s="100" t="s">
        <v>139</v>
      </c>
      <c r="K8" s="101" t="s">
        <v>143</v>
      </c>
    </row>
    <row r="9" spans="1:11" ht="15.75" customHeight="1" x14ac:dyDescent="0.4">
      <c r="A9" s="91">
        <v>3</v>
      </c>
      <c r="B9" s="95" t="s">
        <v>98</v>
      </c>
      <c r="C9" s="94"/>
      <c r="D9" s="94">
        <v>150</v>
      </c>
      <c r="E9" s="92">
        <f t="shared" si="0"/>
        <v>150</v>
      </c>
      <c r="F9" s="94">
        <v>0</v>
      </c>
      <c r="G9" s="94">
        <v>0</v>
      </c>
      <c r="H9" s="92">
        <f t="shared" si="1"/>
        <v>0</v>
      </c>
      <c r="I9" s="93">
        <f t="shared" si="2"/>
        <v>150</v>
      </c>
      <c r="J9" s="100" t="s">
        <v>139</v>
      </c>
      <c r="K9" s="101" t="s">
        <v>143</v>
      </c>
    </row>
    <row r="10" spans="1:11" ht="15.75" customHeight="1" x14ac:dyDescent="0.4">
      <c r="A10" s="91">
        <v>4</v>
      </c>
      <c r="B10" s="95" t="s">
        <v>108</v>
      </c>
      <c r="C10" s="94"/>
      <c r="D10" s="94">
        <v>0</v>
      </c>
      <c r="E10" s="92">
        <f t="shared" si="0"/>
        <v>0</v>
      </c>
      <c r="F10" s="94">
        <v>0</v>
      </c>
      <c r="G10" s="94"/>
      <c r="H10" s="92">
        <f t="shared" si="1"/>
        <v>0</v>
      </c>
      <c r="I10" s="93">
        <f t="shared" si="2"/>
        <v>0</v>
      </c>
      <c r="J10" s="100" t="s">
        <v>139</v>
      </c>
      <c r="K10" s="101" t="s">
        <v>143</v>
      </c>
    </row>
    <row r="11" spans="1:11" ht="15.75" customHeight="1" x14ac:dyDescent="0.4">
      <c r="A11" s="91">
        <v>5</v>
      </c>
      <c r="B11" s="95" t="s">
        <v>117</v>
      </c>
      <c r="C11" s="94">
        <v>200</v>
      </c>
      <c r="D11" s="94">
        <v>0</v>
      </c>
      <c r="E11" s="92">
        <f t="shared" si="0"/>
        <v>200</v>
      </c>
      <c r="F11" s="94">
        <v>150</v>
      </c>
      <c r="G11" s="94">
        <v>0</v>
      </c>
      <c r="H11" s="92">
        <f t="shared" si="1"/>
        <v>150</v>
      </c>
      <c r="I11" s="93">
        <f t="shared" si="2"/>
        <v>350</v>
      </c>
      <c r="J11" s="100" t="s">
        <v>139</v>
      </c>
      <c r="K11" s="101" t="s">
        <v>143</v>
      </c>
    </row>
    <row r="12" spans="1:11" ht="15.75" customHeight="1" x14ac:dyDescent="0.4">
      <c r="A12" s="91">
        <v>6</v>
      </c>
      <c r="B12" s="95" t="s">
        <v>124</v>
      </c>
      <c r="C12" s="94"/>
      <c r="D12" s="94"/>
      <c r="E12" s="92">
        <f t="shared" si="0"/>
        <v>0</v>
      </c>
      <c r="F12" s="94"/>
      <c r="G12" s="94">
        <v>100</v>
      </c>
      <c r="H12" s="92">
        <f t="shared" si="1"/>
        <v>100</v>
      </c>
      <c r="I12" s="93">
        <f t="shared" si="2"/>
        <v>100</v>
      </c>
      <c r="J12" s="100" t="s">
        <v>141</v>
      </c>
      <c r="K12" s="101" t="s">
        <v>141</v>
      </c>
    </row>
    <row r="13" spans="1:11" ht="15.75" customHeight="1" x14ac:dyDescent="0.4">
      <c r="A13" s="91">
        <v>7</v>
      </c>
      <c r="B13" s="95" t="s">
        <v>51</v>
      </c>
      <c r="C13" s="94"/>
      <c r="D13" s="94"/>
      <c r="E13" s="92">
        <f t="shared" si="0"/>
        <v>0</v>
      </c>
      <c r="F13" s="94"/>
      <c r="G13" s="94"/>
      <c r="H13" s="92">
        <f t="shared" si="1"/>
        <v>0</v>
      </c>
      <c r="I13" s="93">
        <f t="shared" si="2"/>
        <v>0</v>
      </c>
      <c r="J13" s="100" t="s">
        <v>141</v>
      </c>
      <c r="K13" s="101" t="s">
        <v>141</v>
      </c>
    </row>
    <row r="14" spans="1:11" ht="15.75" customHeight="1" x14ac:dyDescent="0.4">
      <c r="A14" s="91">
        <v>8</v>
      </c>
      <c r="B14" s="95" t="s">
        <v>51</v>
      </c>
      <c r="C14" s="94"/>
      <c r="D14" s="94"/>
      <c r="E14" s="92">
        <f t="shared" si="0"/>
        <v>0</v>
      </c>
      <c r="F14" s="94"/>
      <c r="G14" s="94"/>
      <c r="H14" s="92">
        <f t="shared" si="1"/>
        <v>0</v>
      </c>
      <c r="I14" s="93">
        <f t="shared" si="2"/>
        <v>0</v>
      </c>
      <c r="J14" s="100" t="s">
        <v>141</v>
      </c>
      <c r="K14" s="101" t="s">
        <v>141</v>
      </c>
    </row>
    <row r="15" spans="1:11" ht="15.75" customHeight="1" x14ac:dyDescent="0.4">
      <c r="A15" s="91">
        <v>9</v>
      </c>
      <c r="B15" s="95" t="s">
        <v>51</v>
      </c>
      <c r="C15" s="94"/>
      <c r="D15" s="94"/>
      <c r="E15" s="92">
        <f t="shared" si="0"/>
        <v>0</v>
      </c>
      <c r="F15" s="94"/>
      <c r="G15" s="94"/>
      <c r="H15" s="92">
        <f t="shared" si="1"/>
        <v>0</v>
      </c>
      <c r="I15" s="93">
        <f t="shared" si="2"/>
        <v>0</v>
      </c>
      <c r="J15" s="100" t="s">
        <v>141</v>
      </c>
      <c r="K15" s="101" t="s">
        <v>141</v>
      </c>
    </row>
    <row r="16" spans="1:11" ht="15.75" customHeight="1" x14ac:dyDescent="0.4">
      <c r="A16" s="91">
        <v>10</v>
      </c>
      <c r="B16" s="95" t="s">
        <v>51</v>
      </c>
      <c r="C16" s="94"/>
      <c r="D16" s="94"/>
      <c r="E16" s="92">
        <f t="shared" si="0"/>
        <v>0</v>
      </c>
      <c r="F16" s="94"/>
      <c r="G16" s="94"/>
      <c r="H16" s="92">
        <f t="shared" si="1"/>
        <v>0</v>
      </c>
      <c r="I16" s="93">
        <f t="shared" si="2"/>
        <v>0</v>
      </c>
      <c r="J16" s="100" t="s">
        <v>141</v>
      </c>
      <c r="K16" s="101" t="s">
        <v>141</v>
      </c>
    </row>
    <row r="35" spans="10:10" ht="24" x14ac:dyDescent="0.8">
      <c r="J35" s="199"/>
    </row>
  </sheetData>
  <sheetProtection algorithmName="SHA-512" hashValue="c7ck2Ad/QaRjYeuutiNJOyFW01kw2/eHCsisd7qWg7KYOo+aKcpd7P6ID9sTa67Gc5aZ7AZACymS8Xp+pDU3yA==" saltValue="Skng5Vd9uvI76HTouJg7PQ==" spinCount="100000" sheet="1" selectLockedCells="1" selectUnlockedCells="1"/>
  <mergeCells count="9">
    <mergeCell ref="A6:B6"/>
    <mergeCell ref="A4:A5"/>
    <mergeCell ref="B4:B5"/>
    <mergeCell ref="C4:H4"/>
    <mergeCell ref="A1:K1"/>
    <mergeCell ref="A2:K2"/>
    <mergeCell ref="J4:J5"/>
    <mergeCell ref="K4:K5"/>
    <mergeCell ref="I4:I5"/>
  </mergeCells>
  <dataValidations count="1">
    <dataValidation type="list" allowBlank="1" showInputMessage="1" showErrorMessage="1" sqref="B7:B16" xr:uid="{00000000-0002-0000-0400-000000000000}">
      <formula1>INDIRECT($B$3)</formula1>
    </dataValidation>
  </dataValidations>
  <printOptions horizontalCentered="1"/>
  <pageMargins left="0.19685039370078741" right="0.11811023622047245" top="0.74803149606299213" bottom="0.74803149606299213" header="0.31496062992125984" footer="0.31496062992125984"/>
  <pageSetup paperSize="8" scale="91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400-000001000000}">
          <x14:formula1>
            <xm:f>DATA!$A$2:$A$12</xm:f>
          </x14:formula1>
          <xm:sqref>B3</xm:sqref>
        </x14:dataValidation>
        <x14:dataValidation type="list" allowBlank="1" showInputMessage="1" showErrorMessage="1" xr:uid="{00000000-0002-0000-0400-000002000000}">
          <x14:formula1>
            <xm:f>DATA!$A$29:$A$31</xm:f>
          </x14:formula1>
          <xm:sqref>J7:J16</xm:sqref>
        </x14:dataValidation>
        <x14:dataValidation type="list" allowBlank="1" showInputMessage="1" showErrorMessage="1" xr:uid="{00000000-0002-0000-0400-000003000000}">
          <x14:formula1>
            <xm:f>DATA!$A$33:$A$35</xm:f>
          </x14:formula1>
          <xm:sqref>K7:K16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5"/>
  <sheetViews>
    <sheetView zoomScale="110" zoomScaleNormal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8" sqref="C8"/>
    </sheetView>
  </sheetViews>
  <sheetFormatPr defaultColWidth="9.1640625" defaultRowHeight="16.5" x14ac:dyDescent="0.55000000000000004"/>
  <cols>
    <col min="1" max="1" width="24.25" style="66" customWidth="1"/>
    <col min="2" max="2" width="24.58203125" style="65" customWidth="1"/>
    <col min="3" max="3" width="31.75" style="65" customWidth="1"/>
    <col min="4" max="4" width="30.25" style="65" customWidth="1"/>
    <col min="5" max="5" width="27.25" style="65" customWidth="1"/>
    <col min="6" max="6" width="37" style="65" customWidth="1"/>
    <col min="7" max="7" width="31.75" style="65" customWidth="1"/>
    <col min="8" max="8" width="28.58203125" style="65" customWidth="1"/>
    <col min="9" max="9" width="27.25" style="65" customWidth="1"/>
    <col min="10" max="10" width="24.58203125" style="65" customWidth="1"/>
    <col min="11" max="11" width="27.58203125" style="65" customWidth="1"/>
    <col min="12" max="12" width="23" style="65" customWidth="1"/>
    <col min="13" max="17" width="18.25" style="65" customWidth="1"/>
    <col min="18" max="18" width="23" style="65" customWidth="1"/>
    <col min="19" max="19" width="18.75" style="65" customWidth="1"/>
    <col min="20" max="16384" width="9.1640625" style="65"/>
  </cols>
  <sheetData>
    <row r="1" spans="1:19" s="63" customFormat="1" x14ac:dyDescent="0.55000000000000004">
      <c r="A1" s="67" t="s">
        <v>52</v>
      </c>
      <c r="B1" s="63" t="s">
        <v>53</v>
      </c>
      <c r="C1" s="63" t="s">
        <v>0</v>
      </c>
      <c r="D1" s="63" t="s">
        <v>54</v>
      </c>
      <c r="E1" s="63" t="s">
        <v>55</v>
      </c>
      <c r="F1" s="63" t="s">
        <v>56</v>
      </c>
      <c r="G1" s="63" t="s">
        <v>57</v>
      </c>
      <c r="H1" s="63" t="s">
        <v>58</v>
      </c>
      <c r="I1" s="63" t="s">
        <v>59</v>
      </c>
      <c r="J1" s="63" t="s">
        <v>60</v>
      </c>
      <c r="K1" s="63" t="s">
        <v>61</v>
      </c>
      <c r="L1" s="63" t="s">
        <v>62</v>
      </c>
      <c r="M1" s="98" t="s">
        <v>63</v>
      </c>
      <c r="N1" s="98" t="s">
        <v>64</v>
      </c>
      <c r="O1" s="98" t="s">
        <v>65</v>
      </c>
      <c r="P1" s="98" t="s">
        <v>66</v>
      </c>
      <c r="Q1" s="98" t="s">
        <v>67</v>
      </c>
      <c r="R1" s="98" t="s">
        <v>68</v>
      </c>
      <c r="S1" s="98" t="s">
        <v>42</v>
      </c>
    </row>
    <row r="2" spans="1:19" s="64" customFormat="1" x14ac:dyDescent="0.55000000000000004">
      <c r="A2" s="68" t="s">
        <v>53</v>
      </c>
      <c r="B2" s="70" t="s">
        <v>69</v>
      </c>
      <c r="C2" s="69" t="s">
        <v>70</v>
      </c>
      <c r="D2" s="69" t="s">
        <v>71</v>
      </c>
      <c r="E2" s="69" t="s">
        <v>72</v>
      </c>
      <c r="F2" s="69" t="s">
        <v>73</v>
      </c>
      <c r="G2" s="69" t="s">
        <v>74</v>
      </c>
      <c r="H2" s="69" t="s">
        <v>75</v>
      </c>
      <c r="I2" s="69" t="s">
        <v>76</v>
      </c>
      <c r="J2" s="69" t="s">
        <v>77</v>
      </c>
      <c r="K2" s="69" t="s">
        <v>78</v>
      </c>
      <c r="L2" s="69" t="s">
        <v>79</v>
      </c>
      <c r="M2" s="69" t="s">
        <v>80</v>
      </c>
      <c r="N2" s="69" t="s">
        <v>81</v>
      </c>
      <c r="O2" s="70" t="s">
        <v>82</v>
      </c>
      <c r="P2" s="70" t="s">
        <v>83</v>
      </c>
      <c r="Q2" s="70" t="s">
        <v>84</v>
      </c>
      <c r="R2" s="70" t="s">
        <v>85</v>
      </c>
      <c r="S2" s="99" t="s">
        <v>51</v>
      </c>
    </row>
    <row r="3" spans="1:19" s="64" customFormat="1" x14ac:dyDescent="0.55000000000000004">
      <c r="A3" s="68" t="s">
        <v>0</v>
      </c>
      <c r="C3" s="69" t="s">
        <v>86</v>
      </c>
      <c r="D3" s="69" t="s">
        <v>87</v>
      </c>
      <c r="E3" s="69" t="s">
        <v>88</v>
      </c>
      <c r="F3" s="69" t="s">
        <v>89</v>
      </c>
      <c r="G3" s="69" t="s">
        <v>90</v>
      </c>
      <c r="H3" s="69" t="s">
        <v>91</v>
      </c>
      <c r="I3" s="69" t="s">
        <v>92</v>
      </c>
      <c r="J3" s="69" t="s">
        <v>93</v>
      </c>
      <c r="O3" s="64" t="s">
        <v>94</v>
      </c>
      <c r="P3" s="64" t="s">
        <v>95</v>
      </c>
      <c r="Q3" s="64" t="s">
        <v>96</v>
      </c>
      <c r="R3" s="64" t="s">
        <v>97</v>
      </c>
    </row>
    <row r="4" spans="1:19" s="64" customFormat="1" x14ac:dyDescent="0.55000000000000004">
      <c r="A4" s="68" t="s">
        <v>54</v>
      </c>
      <c r="C4" s="69" t="s">
        <v>98</v>
      </c>
      <c r="D4" s="69" t="s">
        <v>99</v>
      </c>
      <c r="E4" s="69" t="s">
        <v>100</v>
      </c>
      <c r="F4" s="69" t="s">
        <v>101</v>
      </c>
      <c r="G4" s="69" t="s">
        <v>102</v>
      </c>
      <c r="H4" s="69" t="s">
        <v>103</v>
      </c>
      <c r="I4" s="69" t="s">
        <v>104</v>
      </c>
      <c r="O4" s="64" t="s">
        <v>105</v>
      </c>
      <c r="P4" s="64" t="s">
        <v>106</v>
      </c>
      <c r="Q4" s="64" t="s">
        <v>107</v>
      </c>
    </row>
    <row r="5" spans="1:19" s="64" customFormat="1" x14ac:dyDescent="0.55000000000000004">
      <c r="A5" s="68" t="s">
        <v>55</v>
      </c>
      <c r="C5" s="69" t="s">
        <v>108</v>
      </c>
      <c r="D5" s="69" t="s">
        <v>109</v>
      </c>
      <c r="E5" s="69" t="s">
        <v>110</v>
      </c>
      <c r="F5" s="69" t="s">
        <v>111</v>
      </c>
      <c r="G5" s="69" t="s">
        <v>112</v>
      </c>
      <c r="H5" s="69" t="s">
        <v>113</v>
      </c>
      <c r="I5" s="69" t="s">
        <v>114</v>
      </c>
      <c r="O5" s="64" t="s">
        <v>115</v>
      </c>
      <c r="P5" s="64" t="s">
        <v>116</v>
      </c>
    </row>
    <row r="6" spans="1:19" s="64" customFormat="1" x14ac:dyDescent="0.55000000000000004">
      <c r="A6" s="68" t="s">
        <v>56</v>
      </c>
      <c r="C6" s="69" t="s">
        <v>117</v>
      </c>
      <c r="D6" s="69" t="s">
        <v>118</v>
      </c>
      <c r="E6" s="69" t="s">
        <v>119</v>
      </c>
      <c r="F6" s="69" t="s">
        <v>120</v>
      </c>
      <c r="G6" s="69" t="s">
        <v>121</v>
      </c>
      <c r="O6" s="64" t="s">
        <v>122</v>
      </c>
      <c r="P6" s="64" t="s">
        <v>123</v>
      </c>
    </row>
    <row r="7" spans="1:19" s="64" customFormat="1" x14ac:dyDescent="0.55000000000000004">
      <c r="A7" s="68" t="s">
        <v>57</v>
      </c>
      <c r="C7" s="70" t="s">
        <v>124</v>
      </c>
      <c r="D7" s="69" t="s">
        <v>125</v>
      </c>
      <c r="E7" s="69" t="s">
        <v>126</v>
      </c>
      <c r="P7" s="64" t="s">
        <v>127</v>
      </c>
    </row>
    <row r="8" spans="1:19" s="64" customFormat="1" x14ac:dyDescent="0.55000000000000004">
      <c r="A8" s="68" t="s">
        <v>58</v>
      </c>
      <c r="C8" s="200" t="s">
        <v>51</v>
      </c>
    </row>
    <row r="9" spans="1:19" s="64" customFormat="1" x14ac:dyDescent="0.55000000000000004">
      <c r="A9" s="68" t="s">
        <v>128</v>
      </c>
    </row>
    <row r="10" spans="1:19" s="64" customFormat="1" x14ac:dyDescent="0.55000000000000004">
      <c r="A10" s="68" t="s">
        <v>60</v>
      </c>
    </row>
    <row r="11" spans="1:19" s="64" customFormat="1" x14ac:dyDescent="0.55000000000000004">
      <c r="A11" s="68" t="s">
        <v>61</v>
      </c>
      <c r="B11" s="65"/>
      <c r="C11" s="65"/>
      <c r="D11" s="65"/>
      <c r="E11" s="65"/>
      <c r="F11" s="65"/>
      <c r="H11" s="65"/>
      <c r="I11" s="65"/>
      <c r="J11" s="65"/>
      <c r="K11" s="65"/>
      <c r="L11" s="65"/>
    </row>
    <row r="12" spans="1:19" x14ac:dyDescent="0.55000000000000004">
      <c r="A12" s="68" t="s">
        <v>62</v>
      </c>
    </row>
    <row r="13" spans="1:19" x14ac:dyDescent="0.55000000000000004">
      <c r="A13" s="68" t="s">
        <v>63</v>
      </c>
    </row>
    <row r="14" spans="1:19" x14ac:dyDescent="0.55000000000000004">
      <c r="A14" s="68" t="s">
        <v>64</v>
      </c>
    </row>
    <row r="15" spans="1:19" x14ac:dyDescent="0.55000000000000004">
      <c r="A15" s="68" t="s">
        <v>65</v>
      </c>
    </row>
    <row r="16" spans="1:19" x14ac:dyDescent="0.55000000000000004">
      <c r="A16" s="68" t="s">
        <v>66</v>
      </c>
    </row>
    <row r="17" spans="1:1" x14ac:dyDescent="0.55000000000000004">
      <c r="A17" s="68" t="s">
        <v>67</v>
      </c>
    </row>
    <row r="18" spans="1:1" x14ac:dyDescent="0.55000000000000004">
      <c r="A18" s="68" t="s">
        <v>68</v>
      </c>
    </row>
    <row r="19" spans="1:1" x14ac:dyDescent="0.55000000000000004">
      <c r="A19" s="68" t="s">
        <v>148</v>
      </c>
    </row>
    <row r="29" spans="1:1" x14ac:dyDescent="0.55000000000000004">
      <c r="A29" s="66" t="s">
        <v>141</v>
      </c>
    </row>
    <row r="30" spans="1:1" x14ac:dyDescent="0.55000000000000004">
      <c r="A30" s="66" t="s">
        <v>139</v>
      </c>
    </row>
    <row r="31" spans="1:1" x14ac:dyDescent="0.55000000000000004">
      <c r="A31" s="66" t="s">
        <v>140</v>
      </c>
    </row>
    <row r="33" spans="1:1" x14ac:dyDescent="0.55000000000000004">
      <c r="A33" s="66" t="s">
        <v>141</v>
      </c>
    </row>
    <row r="34" spans="1:1" x14ac:dyDescent="0.55000000000000004">
      <c r="A34" s="66" t="s">
        <v>143</v>
      </c>
    </row>
    <row r="35" spans="1:1" x14ac:dyDescent="0.55000000000000004">
      <c r="A35" s="66" t="s">
        <v>144</v>
      </c>
    </row>
  </sheetData>
  <pageMargins left="0.7" right="0.7" top="0.75" bottom="0.75" header="0.3" footer="0.3"/>
  <pageSetup paperSize="9" orientation="portrait" horizontalDpi="300" verticalDpi="300" r:id="rId1"/>
  <tableParts count="19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454A93D-00C3-4FAD-91AA-C78EA0F5EED4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EB7AA44A-6CE9-4E6E-8A78-095DCC2F0B0B}"/>
</file>

<file path=customXml/itemProps3.xml><?xml version="1.0" encoding="utf-8"?>
<ds:datastoreItem xmlns:ds="http://schemas.openxmlformats.org/officeDocument/2006/customXml" ds:itemID="{0E35C7D1-F25F-4546-9DF2-3AC8F368828B}"/>
</file>

<file path=customXml/itemProps4.xml><?xml version="1.0" encoding="utf-8"?>
<ds:datastoreItem xmlns:ds="http://schemas.openxmlformats.org/officeDocument/2006/customXml" ds:itemID="{451E7C92-B683-4040-A6C2-E8C973F881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การศึกษาชายแดนใต้</vt:lpstr>
      <vt:lpstr>จำนวนเด็ก</vt:lpstr>
      <vt:lpstr>ศึกษาชายแดนใต้</vt:lpstr>
      <vt:lpstr>ตย.การศึกษาชายแดนใต้</vt:lpstr>
      <vt:lpstr>ตย.จำนวนเด็ก</vt:lpstr>
      <vt:lpstr>DATA</vt:lpstr>
      <vt:lpstr>การศึกษาชายแดนใต้!Print_Area</vt:lpstr>
      <vt:lpstr>ตย.การศึกษาชายแดนใต้!Print_Area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พิมณัฏฐา บุนนาค</dc:creator>
  <cp:keywords/>
  <dc:description/>
  <cp:lastModifiedBy>พิมณัฏฐา บุนนาค</cp:lastModifiedBy>
  <cp:revision/>
  <cp:lastPrinted>2024-11-15T02:57:27Z</cp:lastPrinted>
  <dcterms:created xsi:type="dcterms:W3CDTF">2022-06-01T11:52:29Z</dcterms:created>
  <dcterms:modified xsi:type="dcterms:W3CDTF">2025-10-14T04:35:37Z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